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reyBendillo\Documents\Personal\STOCK TRADING\CHARTS\"/>
    </mc:Choice>
  </mc:AlternateContent>
  <bookViews>
    <workbookView xWindow="480" yWindow="50" windowWidth="27800" windowHeight="11820"/>
  </bookViews>
  <sheets>
    <sheet name="FILTER" sheetId="1" r:id="rId1"/>
    <sheet name="Today's Data" sheetId="2" r:id="rId2"/>
    <sheet name="Previous Data" sheetId="3" r:id="rId3"/>
  </sheets>
  <definedNames>
    <definedName name="_xlnm._FilterDatabase" localSheetId="0" hidden="1">FILTER!$B$5:$AP$303</definedName>
  </definedNames>
  <calcPr calcId="171027"/>
</workbook>
</file>

<file path=xl/calcChain.xml><?xml version="1.0" encoding="utf-8"?>
<calcChain xmlns="http://schemas.openxmlformats.org/spreadsheetml/2006/main">
  <c r="AG7" i="1" l="1"/>
  <c r="AP201" i="1"/>
  <c r="AP7" i="1" l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G18" i="1"/>
  <c r="AN18" i="1" s="1"/>
  <c r="AO18" i="1" s="1"/>
  <c r="H18" i="1"/>
  <c r="I18" i="1"/>
  <c r="J18" i="1"/>
  <c r="K18" i="1"/>
  <c r="M18" i="1"/>
  <c r="N18" i="1"/>
  <c r="P18" i="1"/>
  <c r="Q18" i="1"/>
  <c r="S18" i="1"/>
  <c r="T18" i="1"/>
  <c r="W18" i="1"/>
  <c r="X18" i="1"/>
  <c r="Z18" i="1"/>
  <c r="AA18" i="1"/>
  <c r="AD18" i="1"/>
  <c r="AE18" i="1"/>
  <c r="AG18" i="1"/>
  <c r="AH18" i="1"/>
  <c r="AI18" i="1"/>
  <c r="AJ18" i="1"/>
  <c r="AK18" i="1"/>
  <c r="AL18" i="1"/>
  <c r="G19" i="1"/>
  <c r="AN19" i="1" s="1"/>
  <c r="H19" i="1"/>
  <c r="I19" i="1"/>
  <c r="J19" i="1"/>
  <c r="K19" i="1"/>
  <c r="M19" i="1"/>
  <c r="N19" i="1"/>
  <c r="P19" i="1"/>
  <c r="Q19" i="1"/>
  <c r="S19" i="1"/>
  <c r="T19" i="1"/>
  <c r="W19" i="1"/>
  <c r="X19" i="1"/>
  <c r="Z19" i="1"/>
  <c r="AA19" i="1"/>
  <c r="AD19" i="1"/>
  <c r="AE19" i="1"/>
  <c r="AG19" i="1"/>
  <c r="AH19" i="1"/>
  <c r="AI19" i="1"/>
  <c r="AJ19" i="1"/>
  <c r="AK19" i="1"/>
  <c r="AL19" i="1"/>
  <c r="G20" i="1"/>
  <c r="AN20" i="1" s="1"/>
  <c r="AO20" i="1" s="1"/>
  <c r="H20" i="1"/>
  <c r="I20" i="1"/>
  <c r="J20" i="1"/>
  <c r="K20" i="1"/>
  <c r="M20" i="1"/>
  <c r="N20" i="1"/>
  <c r="P20" i="1"/>
  <c r="Q20" i="1"/>
  <c r="S20" i="1"/>
  <c r="T20" i="1"/>
  <c r="V20" i="1"/>
  <c r="W20" i="1"/>
  <c r="X20" i="1"/>
  <c r="Z20" i="1"/>
  <c r="AA20" i="1"/>
  <c r="AD20" i="1"/>
  <c r="AE20" i="1"/>
  <c r="AG20" i="1"/>
  <c r="AH20" i="1"/>
  <c r="AI20" i="1"/>
  <c r="AJ20" i="1"/>
  <c r="AK20" i="1"/>
  <c r="AL20" i="1"/>
  <c r="G21" i="1"/>
  <c r="AN21" i="1" s="1"/>
  <c r="AO21" i="1" s="1"/>
  <c r="H21" i="1"/>
  <c r="I21" i="1"/>
  <c r="J21" i="1"/>
  <c r="K21" i="1"/>
  <c r="M21" i="1"/>
  <c r="N21" i="1"/>
  <c r="P21" i="1"/>
  <c r="Q21" i="1"/>
  <c r="S21" i="1"/>
  <c r="T21" i="1"/>
  <c r="W21" i="1"/>
  <c r="X21" i="1"/>
  <c r="Z21" i="1"/>
  <c r="AA21" i="1"/>
  <c r="AD21" i="1"/>
  <c r="AE21" i="1"/>
  <c r="AG21" i="1"/>
  <c r="AH21" i="1"/>
  <c r="AI21" i="1"/>
  <c r="AJ21" i="1"/>
  <c r="AK21" i="1"/>
  <c r="AL21" i="1"/>
  <c r="G22" i="1"/>
  <c r="AN22" i="1" s="1"/>
  <c r="AO22" i="1" s="1"/>
  <c r="H22" i="1"/>
  <c r="I22" i="1"/>
  <c r="J22" i="1"/>
  <c r="K22" i="1"/>
  <c r="M22" i="1"/>
  <c r="N22" i="1"/>
  <c r="P22" i="1"/>
  <c r="Q22" i="1"/>
  <c r="S22" i="1"/>
  <c r="T22" i="1"/>
  <c r="W22" i="1"/>
  <c r="X22" i="1"/>
  <c r="Z22" i="1"/>
  <c r="AA22" i="1"/>
  <c r="AD22" i="1"/>
  <c r="AE22" i="1"/>
  <c r="AG22" i="1"/>
  <c r="AH22" i="1"/>
  <c r="AI22" i="1"/>
  <c r="AJ22" i="1"/>
  <c r="AK22" i="1"/>
  <c r="AL22" i="1"/>
  <c r="G23" i="1"/>
  <c r="AN23" i="1" s="1"/>
  <c r="AO23" i="1" s="1"/>
  <c r="H23" i="1"/>
  <c r="I23" i="1"/>
  <c r="J23" i="1"/>
  <c r="K23" i="1"/>
  <c r="M23" i="1"/>
  <c r="N23" i="1"/>
  <c r="P23" i="1"/>
  <c r="Q23" i="1"/>
  <c r="S23" i="1"/>
  <c r="T23" i="1"/>
  <c r="W23" i="1"/>
  <c r="X23" i="1"/>
  <c r="Z23" i="1"/>
  <c r="AA23" i="1"/>
  <c r="AD23" i="1"/>
  <c r="AE23" i="1"/>
  <c r="AG23" i="1"/>
  <c r="AH23" i="1"/>
  <c r="AI23" i="1"/>
  <c r="AJ23" i="1"/>
  <c r="AK23" i="1"/>
  <c r="AL23" i="1"/>
  <c r="G24" i="1"/>
  <c r="AN24" i="1" s="1"/>
  <c r="H24" i="1"/>
  <c r="I24" i="1"/>
  <c r="J24" i="1"/>
  <c r="K24" i="1"/>
  <c r="M24" i="1"/>
  <c r="N24" i="1"/>
  <c r="P24" i="1"/>
  <c r="V24" i="1" s="1"/>
  <c r="Q24" i="1"/>
  <c r="S24" i="1"/>
  <c r="T24" i="1"/>
  <c r="W24" i="1"/>
  <c r="X24" i="1"/>
  <c r="Z24" i="1"/>
  <c r="AA24" i="1"/>
  <c r="AD24" i="1"/>
  <c r="AE24" i="1"/>
  <c r="AG24" i="1"/>
  <c r="AH24" i="1"/>
  <c r="AI24" i="1"/>
  <c r="AJ24" i="1"/>
  <c r="AK24" i="1"/>
  <c r="AL24" i="1"/>
  <c r="G25" i="1"/>
  <c r="AN25" i="1" s="1"/>
  <c r="AO25" i="1" s="1"/>
  <c r="H25" i="1"/>
  <c r="I25" i="1"/>
  <c r="J25" i="1"/>
  <c r="K25" i="1"/>
  <c r="M25" i="1"/>
  <c r="N25" i="1"/>
  <c r="P25" i="1"/>
  <c r="Q25" i="1"/>
  <c r="S25" i="1"/>
  <c r="T25" i="1"/>
  <c r="W25" i="1"/>
  <c r="X25" i="1"/>
  <c r="Z25" i="1"/>
  <c r="AA25" i="1"/>
  <c r="AD25" i="1"/>
  <c r="AE25" i="1"/>
  <c r="AG25" i="1"/>
  <c r="AH25" i="1"/>
  <c r="AI25" i="1"/>
  <c r="AJ25" i="1"/>
  <c r="AK25" i="1"/>
  <c r="AL25" i="1"/>
  <c r="G26" i="1"/>
  <c r="AN26" i="1" s="1"/>
  <c r="AO26" i="1" s="1"/>
  <c r="H26" i="1"/>
  <c r="I26" i="1"/>
  <c r="J26" i="1"/>
  <c r="K26" i="1"/>
  <c r="M26" i="1"/>
  <c r="N26" i="1"/>
  <c r="P26" i="1"/>
  <c r="Q26" i="1"/>
  <c r="S26" i="1"/>
  <c r="T26" i="1"/>
  <c r="W26" i="1"/>
  <c r="X26" i="1"/>
  <c r="Z26" i="1"/>
  <c r="AA26" i="1"/>
  <c r="AD26" i="1"/>
  <c r="AE26" i="1"/>
  <c r="AG26" i="1"/>
  <c r="AH26" i="1"/>
  <c r="AI26" i="1"/>
  <c r="AJ26" i="1"/>
  <c r="AK26" i="1"/>
  <c r="AL26" i="1"/>
  <c r="G27" i="1"/>
  <c r="AN27" i="1" s="1"/>
  <c r="AO27" i="1" s="1"/>
  <c r="H27" i="1"/>
  <c r="I27" i="1"/>
  <c r="J27" i="1"/>
  <c r="K27" i="1"/>
  <c r="M27" i="1"/>
  <c r="N27" i="1"/>
  <c r="P27" i="1"/>
  <c r="Q27" i="1"/>
  <c r="S27" i="1"/>
  <c r="T27" i="1"/>
  <c r="W27" i="1"/>
  <c r="X27" i="1"/>
  <c r="Z27" i="1"/>
  <c r="AA27" i="1"/>
  <c r="AD27" i="1"/>
  <c r="AE27" i="1"/>
  <c r="AG27" i="1"/>
  <c r="AH27" i="1"/>
  <c r="AI27" i="1"/>
  <c r="AJ27" i="1"/>
  <c r="AK27" i="1"/>
  <c r="AL27" i="1"/>
  <c r="G28" i="1"/>
  <c r="AN28" i="1" s="1"/>
  <c r="AO28" i="1" s="1"/>
  <c r="H28" i="1"/>
  <c r="I28" i="1"/>
  <c r="J28" i="1"/>
  <c r="K28" i="1"/>
  <c r="M28" i="1"/>
  <c r="N28" i="1"/>
  <c r="P28" i="1"/>
  <c r="V28" i="1" s="1"/>
  <c r="Q28" i="1"/>
  <c r="S28" i="1"/>
  <c r="T28" i="1"/>
  <c r="W28" i="1"/>
  <c r="X28" i="1"/>
  <c r="Z28" i="1"/>
  <c r="AA28" i="1"/>
  <c r="AD28" i="1"/>
  <c r="AE28" i="1"/>
  <c r="AG28" i="1"/>
  <c r="AH28" i="1"/>
  <c r="AI28" i="1"/>
  <c r="AJ28" i="1"/>
  <c r="AK28" i="1"/>
  <c r="AL28" i="1"/>
  <c r="G29" i="1"/>
  <c r="AN29" i="1" s="1"/>
  <c r="AO29" i="1" s="1"/>
  <c r="H29" i="1"/>
  <c r="I29" i="1"/>
  <c r="J29" i="1"/>
  <c r="K29" i="1"/>
  <c r="M29" i="1"/>
  <c r="N29" i="1"/>
  <c r="P29" i="1"/>
  <c r="Q29" i="1"/>
  <c r="S29" i="1"/>
  <c r="T29" i="1"/>
  <c r="W29" i="1"/>
  <c r="X29" i="1"/>
  <c r="Z29" i="1"/>
  <c r="AA29" i="1"/>
  <c r="AD29" i="1"/>
  <c r="AE29" i="1"/>
  <c r="AG29" i="1"/>
  <c r="AH29" i="1"/>
  <c r="AI29" i="1"/>
  <c r="AJ29" i="1"/>
  <c r="AK29" i="1"/>
  <c r="AL29" i="1"/>
  <c r="G30" i="1"/>
  <c r="AN30" i="1" s="1"/>
  <c r="AO30" i="1" s="1"/>
  <c r="H30" i="1"/>
  <c r="I30" i="1"/>
  <c r="J30" i="1"/>
  <c r="K30" i="1"/>
  <c r="M30" i="1"/>
  <c r="N30" i="1"/>
  <c r="P30" i="1"/>
  <c r="Q30" i="1"/>
  <c r="S30" i="1"/>
  <c r="T30" i="1"/>
  <c r="W30" i="1"/>
  <c r="X30" i="1"/>
  <c r="Z30" i="1"/>
  <c r="AA30" i="1"/>
  <c r="AD30" i="1"/>
  <c r="AE30" i="1"/>
  <c r="AG30" i="1"/>
  <c r="AH30" i="1"/>
  <c r="AI30" i="1"/>
  <c r="AJ30" i="1"/>
  <c r="AK30" i="1"/>
  <c r="AL30" i="1"/>
  <c r="G31" i="1"/>
  <c r="AN31" i="1" s="1"/>
  <c r="AO31" i="1" s="1"/>
  <c r="H31" i="1"/>
  <c r="I31" i="1"/>
  <c r="J31" i="1"/>
  <c r="K31" i="1"/>
  <c r="M31" i="1"/>
  <c r="N31" i="1"/>
  <c r="P31" i="1"/>
  <c r="Q31" i="1"/>
  <c r="S31" i="1"/>
  <c r="T31" i="1"/>
  <c r="W31" i="1"/>
  <c r="X31" i="1"/>
  <c r="Z31" i="1"/>
  <c r="AA31" i="1"/>
  <c r="AD31" i="1"/>
  <c r="AE31" i="1"/>
  <c r="AG31" i="1"/>
  <c r="AH31" i="1"/>
  <c r="AI31" i="1"/>
  <c r="AJ31" i="1"/>
  <c r="AK31" i="1"/>
  <c r="AL31" i="1"/>
  <c r="G32" i="1"/>
  <c r="AN32" i="1" s="1"/>
  <c r="AO32" i="1" s="1"/>
  <c r="H32" i="1"/>
  <c r="I32" i="1"/>
  <c r="J32" i="1"/>
  <c r="K32" i="1"/>
  <c r="M32" i="1"/>
  <c r="N32" i="1"/>
  <c r="P32" i="1"/>
  <c r="Q32" i="1"/>
  <c r="S32" i="1"/>
  <c r="T32" i="1"/>
  <c r="W32" i="1"/>
  <c r="X32" i="1"/>
  <c r="Z32" i="1"/>
  <c r="AA32" i="1"/>
  <c r="AD32" i="1"/>
  <c r="AE32" i="1"/>
  <c r="AG32" i="1"/>
  <c r="AH32" i="1"/>
  <c r="AI32" i="1"/>
  <c r="AJ32" i="1"/>
  <c r="AK32" i="1"/>
  <c r="AL32" i="1"/>
  <c r="G33" i="1"/>
  <c r="AN33" i="1" s="1"/>
  <c r="AO33" i="1" s="1"/>
  <c r="H33" i="1"/>
  <c r="I33" i="1"/>
  <c r="J33" i="1"/>
  <c r="K33" i="1"/>
  <c r="M33" i="1"/>
  <c r="N33" i="1"/>
  <c r="P33" i="1"/>
  <c r="Q33" i="1"/>
  <c r="S33" i="1"/>
  <c r="T33" i="1"/>
  <c r="W33" i="1"/>
  <c r="X33" i="1"/>
  <c r="Z33" i="1"/>
  <c r="AA33" i="1"/>
  <c r="AD33" i="1"/>
  <c r="AE33" i="1"/>
  <c r="AG33" i="1"/>
  <c r="AH33" i="1"/>
  <c r="AI33" i="1"/>
  <c r="AJ33" i="1"/>
  <c r="AK33" i="1"/>
  <c r="AL33" i="1"/>
  <c r="G34" i="1"/>
  <c r="AN34" i="1" s="1"/>
  <c r="AO34" i="1" s="1"/>
  <c r="H34" i="1"/>
  <c r="I34" i="1"/>
  <c r="J34" i="1"/>
  <c r="K34" i="1"/>
  <c r="M34" i="1"/>
  <c r="N34" i="1"/>
  <c r="P34" i="1"/>
  <c r="Q34" i="1"/>
  <c r="S34" i="1"/>
  <c r="T34" i="1"/>
  <c r="W34" i="1"/>
  <c r="X34" i="1"/>
  <c r="Z34" i="1"/>
  <c r="AA34" i="1"/>
  <c r="AD34" i="1"/>
  <c r="AE34" i="1"/>
  <c r="AG34" i="1"/>
  <c r="AH34" i="1"/>
  <c r="AI34" i="1"/>
  <c r="AJ34" i="1"/>
  <c r="AK34" i="1"/>
  <c r="AL34" i="1"/>
  <c r="G35" i="1"/>
  <c r="AN35" i="1" s="1"/>
  <c r="AO35" i="1" s="1"/>
  <c r="H35" i="1"/>
  <c r="I35" i="1"/>
  <c r="J35" i="1"/>
  <c r="K35" i="1"/>
  <c r="M35" i="1"/>
  <c r="N35" i="1"/>
  <c r="P35" i="1"/>
  <c r="Q35" i="1"/>
  <c r="S35" i="1"/>
  <c r="T35" i="1"/>
  <c r="W35" i="1"/>
  <c r="X35" i="1"/>
  <c r="Z35" i="1"/>
  <c r="AA35" i="1"/>
  <c r="AD35" i="1"/>
  <c r="AE35" i="1"/>
  <c r="AG35" i="1"/>
  <c r="AH35" i="1"/>
  <c r="AI35" i="1"/>
  <c r="AJ35" i="1"/>
  <c r="AK35" i="1"/>
  <c r="AL35" i="1"/>
  <c r="G36" i="1"/>
  <c r="AN36" i="1" s="1"/>
  <c r="AO36" i="1" s="1"/>
  <c r="H36" i="1"/>
  <c r="I36" i="1"/>
  <c r="J36" i="1"/>
  <c r="K36" i="1"/>
  <c r="M36" i="1"/>
  <c r="N36" i="1"/>
  <c r="P36" i="1"/>
  <c r="Q36" i="1"/>
  <c r="S36" i="1"/>
  <c r="T36" i="1"/>
  <c r="W36" i="1"/>
  <c r="X36" i="1"/>
  <c r="Z36" i="1"/>
  <c r="AA36" i="1"/>
  <c r="AD36" i="1"/>
  <c r="AE36" i="1"/>
  <c r="AG36" i="1"/>
  <c r="AH36" i="1"/>
  <c r="AI36" i="1"/>
  <c r="AJ36" i="1"/>
  <c r="AK36" i="1"/>
  <c r="AL36" i="1"/>
  <c r="G37" i="1"/>
  <c r="AN37" i="1" s="1"/>
  <c r="AO37" i="1" s="1"/>
  <c r="H37" i="1"/>
  <c r="I37" i="1"/>
  <c r="J37" i="1"/>
  <c r="K37" i="1"/>
  <c r="M37" i="1"/>
  <c r="N37" i="1"/>
  <c r="P37" i="1"/>
  <c r="Q37" i="1"/>
  <c r="S37" i="1"/>
  <c r="T37" i="1"/>
  <c r="W37" i="1"/>
  <c r="X37" i="1"/>
  <c r="Z37" i="1"/>
  <c r="AA37" i="1"/>
  <c r="AD37" i="1"/>
  <c r="AE37" i="1"/>
  <c r="AG37" i="1"/>
  <c r="AH37" i="1"/>
  <c r="AI37" i="1"/>
  <c r="AJ37" i="1"/>
  <c r="AK37" i="1"/>
  <c r="AL37" i="1"/>
  <c r="G38" i="1"/>
  <c r="AN38" i="1" s="1"/>
  <c r="AO38" i="1" s="1"/>
  <c r="H38" i="1"/>
  <c r="I38" i="1"/>
  <c r="J38" i="1"/>
  <c r="K38" i="1"/>
  <c r="M38" i="1"/>
  <c r="N38" i="1"/>
  <c r="P38" i="1"/>
  <c r="Q38" i="1"/>
  <c r="S38" i="1"/>
  <c r="T38" i="1"/>
  <c r="W38" i="1"/>
  <c r="X38" i="1"/>
  <c r="Z38" i="1"/>
  <c r="AA38" i="1"/>
  <c r="AD38" i="1"/>
  <c r="AE38" i="1"/>
  <c r="AG38" i="1"/>
  <c r="AH38" i="1"/>
  <c r="AI38" i="1"/>
  <c r="AJ38" i="1"/>
  <c r="AK38" i="1"/>
  <c r="AL38" i="1"/>
  <c r="G39" i="1"/>
  <c r="AN39" i="1" s="1"/>
  <c r="AO39" i="1" s="1"/>
  <c r="H39" i="1"/>
  <c r="I39" i="1"/>
  <c r="J39" i="1"/>
  <c r="K39" i="1"/>
  <c r="M39" i="1"/>
  <c r="N39" i="1"/>
  <c r="P39" i="1"/>
  <c r="Q39" i="1"/>
  <c r="S39" i="1"/>
  <c r="T39" i="1"/>
  <c r="W39" i="1"/>
  <c r="X39" i="1"/>
  <c r="Z39" i="1"/>
  <c r="AA39" i="1"/>
  <c r="AD39" i="1"/>
  <c r="AE39" i="1"/>
  <c r="AG39" i="1"/>
  <c r="AH39" i="1"/>
  <c r="AI39" i="1"/>
  <c r="AJ39" i="1"/>
  <c r="AK39" i="1"/>
  <c r="AL39" i="1"/>
  <c r="G40" i="1"/>
  <c r="AN40" i="1" s="1"/>
  <c r="AO40" i="1" s="1"/>
  <c r="H40" i="1"/>
  <c r="I40" i="1"/>
  <c r="J40" i="1"/>
  <c r="K40" i="1"/>
  <c r="M40" i="1"/>
  <c r="N40" i="1"/>
  <c r="P40" i="1"/>
  <c r="Q40" i="1"/>
  <c r="S40" i="1"/>
  <c r="T40" i="1"/>
  <c r="W40" i="1"/>
  <c r="X40" i="1"/>
  <c r="Z40" i="1"/>
  <c r="AA40" i="1"/>
  <c r="AD40" i="1"/>
  <c r="AE40" i="1"/>
  <c r="AG40" i="1"/>
  <c r="AH40" i="1"/>
  <c r="AI40" i="1"/>
  <c r="AJ40" i="1"/>
  <c r="AK40" i="1"/>
  <c r="AL40" i="1"/>
  <c r="G41" i="1"/>
  <c r="AN41" i="1" s="1"/>
  <c r="AO41" i="1" s="1"/>
  <c r="H41" i="1"/>
  <c r="I41" i="1"/>
  <c r="J41" i="1"/>
  <c r="K41" i="1"/>
  <c r="M41" i="1"/>
  <c r="N41" i="1"/>
  <c r="P41" i="1"/>
  <c r="Q41" i="1"/>
  <c r="S41" i="1"/>
  <c r="T41" i="1"/>
  <c r="W41" i="1"/>
  <c r="X41" i="1"/>
  <c r="Z41" i="1"/>
  <c r="AA41" i="1"/>
  <c r="AD41" i="1"/>
  <c r="AE41" i="1"/>
  <c r="AG41" i="1"/>
  <c r="AH41" i="1"/>
  <c r="AI41" i="1"/>
  <c r="AJ41" i="1"/>
  <c r="AK41" i="1"/>
  <c r="AL41" i="1"/>
  <c r="G42" i="1"/>
  <c r="AN42" i="1" s="1"/>
  <c r="AO42" i="1" s="1"/>
  <c r="H42" i="1"/>
  <c r="I42" i="1"/>
  <c r="J42" i="1"/>
  <c r="K42" i="1"/>
  <c r="M42" i="1"/>
  <c r="N42" i="1"/>
  <c r="P42" i="1"/>
  <c r="Q42" i="1"/>
  <c r="S42" i="1"/>
  <c r="T42" i="1"/>
  <c r="W42" i="1"/>
  <c r="X42" i="1"/>
  <c r="Z42" i="1"/>
  <c r="AA42" i="1"/>
  <c r="AD42" i="1"/>
  <c r="AE42" i="1"/>
  <c r="AG42" i="1"/>
  <c r="AH42" i="1"/>
  <c r="AI42" i="1"/>
  <c r="AJ42" i="1"/>
  <c r="AK42" i="1"/>
  <c r="AL42" i="1"/>
  <c r="G43" i="1"/>
  <c r="AN43" i="1" s="1"/>
  <c r="AO43" i="1" s="1"/>
  <c r="H43" i="1"/>
  <c r="I43" i="1"/>
  <c r="J43" i="1"/>
  <c r="K43" i="1"/>
  <c r="M43" i="1"/>
  <c r="N43" i="1"/>
  <c r="P43" i="1"/>
  <c r="Q43" i="1"/>
  <c r="S43" i="1"/>
  <c r="T43" i="1"/>
  <c r="W43" i="1"/>
  <c r="X43" i="1"/>
  <c r="Z43" i="1"/>
  <c r="AA43" i="1"/>
  <c r="AD43" i="1"/>
  <c r="AE43" i="1"/>
  <c r="AG43" i="1"/>
  <c r="AH43" i="1"/>
  <c r="AI43" i="1"/>
  <c r="AJ43" i="1"/>
  <c r="AK43" i="1"/>
  <c r="AL43" i="1"/>
  <c r="G44" i="1"/>
  <c r="AN44" i="1" s="1"/>
  <c r="AO44" i="1" s="1"/>
  <c r="H44" i="1"/>
  <c r="I44" i="1"/>
  <c r="J44" i="1"/>
  <c r="K44" i="1"/>
  <c r="M44" i="1"/>
  <c r="N44" i="1"/>
  <c r="P44" i="1"/>
  <c r="Q44" i="1"/>
  <c r="S44" i="1"/>
  <c r="T44" i="1"/>
  <c r="W44" i="1"/>
  <c r="X44" i="1"/>
  <c r="Z44" i="1"/>
  <c r="AA44" i="1"/>
  <c r="AD44" i="1"/>
  <c r="AE44" i="1"/>
  <c r="AG44" i="1"/>
  <c r="AH44" i="1"/>
  <c r="AI44" i="1"/>
  <c r="AJ44" i="1"/>
  <c r="AK44" i="1"/>
  <c r="AL44" i="1"/>
  <c r="G45" i="1"/>
  <c r="AN45" i="1" s="1"/>
  <c r="AO45" i="1" s="1"/>
  <c r="H45" i="1"/>
  <c r="I45" i="1"/>
  <c r="J45" i="1"/>
  <c r="K45" i="1"/>
  <c r="M45" i="1"/>
  <c r="N45" i="1"/>
  <c r="P45" i="1"/>
  <c r="Q45" i="1"/>
  <c r="S45" i="1"/>
  <c r="T45" i="1"/>
  <c r="W45" i="1"/>
  <c r="X45" i="1"/>
  <c r="Z45" i="1"/>
  <c r="AA45" i="1"/>
  <c r="AD45" i="1"/>
  <c r="AE45" i="1"/>
  <c r="AG45" i="1"/>
  <c r="AH45" i="1"/>
  <c r="AI45" i="1"/>
  <c r="AJ45" i="1"/>
  <c r="AK45" i="1"/>
  <c r="AL45" i="1"/>
  <c r="G46" i="1"/>
  <c r="AN46" i="1" s="1"/>
  <c r="AO46" i="1" s="1"/>
  <c r="H46" i="1"/>
  <c r="I46" i="1"/>
  <c r="J46" i="1"/>
  <c r="K46" i="1"/>
  <c r="M46" i="1"/>
  <c r="N46" i="1"/>
  <c r="P46" i="1"/>
  <c r="Q46" i="1"/>
  <c r="S46" i="1"/>
  <c r="T46" i="1"/>
  <c r="W46" i="1"/>
  <c r="X46" i="1"/>
  <c r="Z46" i="1"/>
  <c r="AA46" i="1"/>
  <c r="AD46" i="1"/>
  <c r="AE46" i="1"/>
  <c r="AG46" i="1"/>
  <c r="AH46" i="1"/>
  <c r="AI46" i="1"/>
  <c r="AJ46" i="1"/>
  <c r="AK46" i="1"/>
  <c r="AL46" i="1"/>
  <c r="G47" i="1"/>
  <c r="AN47" i="1" s="1"/>
  <c r="AO47" i="1" s="1"/>
  <c r="H47" i="1"/>
  <c r="I47" i="1"/>
  <c r="J47" i="1"/>
  <c r="K47" i="1"/>
  <c r="M47" i="1"/>
  <c r="N47" i="1"/>
  <c r="P47" i="1"/>
  <c r="Q47" i="1"/>
  <c r="S47" i="1"/>
  <c r="T47" i="1"/>
  <c r="W47" i="1"/>
  <c r="X47" i="1"/>
  <c r="Z47" i="1"/>
  <c r="AA47" i="1"/>
  <c r="AD47" i="1"/>
  <c r="AE47" i="1"/>
  <c r="AG47" i="1"/>
  <c r="AH47" i="1"/>
  <c r="AI47" i="1"/>
  <c r="AJ47" i="1"/>
  <c r="AK47" i="1"/>
  <c r="AL47" i="1"/>
  <c r="G48" i="1"/>
  <c r="AN48" i="1" s="1"/>
  <c r="AO48" i="1" s="1"/>
  <c r="H48" i="1"/>
  <c r="I48" i="1"/>
  <c r="J48" i="1"/>
  <c r="K48" i="1"/>
  <c r="M48" i="1"/>
  <c r="N48" i="1"/>
  <c r="P48" i="1"/>
  <c r="Q48" i="1"/>
  <c r="S48" i="1"/>
  <c r="T48" i="1"/>
  <c r="W48" i="1"/>
  <c r="X48" i="1"/>
  <c r="Z48" i="1"/>
  <c r="AA48" i="1"/>
  <c r="AD48" i="1"/>
  <c r="AE48" i="1"/>
  <c r="AG48" i="1"/>
  <c r="AH48" i="1"/>
  <c r="AI48" i="1"/>
  <c r="AJ48" i="1"/>
  <c r="AK48" i="1"/>
  <c r="AL48" i="1"/>
  <c r="G49" i="1"/>
  <c r="AN49" i="1" s="1"/>
  <c r="AO49" i="1" s="1"/>
  <c r="H49" i="1"/>
  <c r="I49" i="1"/>
  <c r="J49" i="1"/>
  <c r="K49" i="1"/>
  <c r="M49" i="1"/>
  <c r="N49" i="1"/>
  <c r="P49" i="1"/>
  <c r="Q49" i="1"/>
  <c r="S49" i="1"/>
  <c r="T49" i="1"/>
  <c r="W49" i="1"/>
  <c r="X49" i="1"/>
  <c r="Z49" i="1"/>
  <c r="AA49" i="1"/>
  <c r="AD49" i="1"/>
  <c r="AE49" i="1"/>
  <c r="AG49" i="1"/>
  <c r="AH49" i="1"/>
  <c r="AI49" i="1"/>
  <c r="AJ49" i="1"/>
  <c r="AK49" i="1"/>
  <c r="AL49" i="1"/>
  <c r="G50" i="1"/>
  <c r="AN50" i="1" s="1"/>
  <c r="AO50" i="1" s="1"/>
  <c r="H50" i="1"/>
  <c r="I50" i="1"/>
  <c r="J50" i="1"/>
  <c r="K50" i="1"/>
  <c r="M50" i="1"/>
  <c r="N50" i="1"/>
  <c r="P50" i="1"/>
  <c r="Q50" i="1"/>
  <c r="S50" i="1"/>
  <c r="T50" i="1"/>
  <c r="W50" i="1"/>
  <c r="X50" i="1"/>
  <c r="Z50" i="1"/>
  <c r="AA50" i="1"/>
  <c r="AD50" i="1"/>
  <c r="AE50" i="1"/>
  <c r="AG50" i="1"/>
  <c r="AH50" i="1"/>
  <c r="AI50" i="1"/>
  <c r="AJ50" i="1"/>
  <c r="AK50" i="1"/>
  <c r="AL50" i="1"/>
  <c r="G51" i="1"/>
  <c r="AN51" i="1" s="1"/>
  <c r="AO51" i="1" s="1"/>
  <c r="H51" i="1"/>
  <c r="I51" i="1"/>
  <c r="J51" i="1"/>
  <c r="K51" i="1"/>
  <c r="M51" i="1"/>
  <c r="N51" i="1"/>
  <c r="P51" i="1"/>
  <c r="Q51" i="1"/>
  <c r="S51" i="1"/>
  <c r="T51" i="1"/>
  <c r="W51" i="1"/>
  <c r="X51" i="1"/>
  <c r="Z51" i="1"/>
  <c r="AA51" i="1"/>
  <c r="AD51" i="1"/>
  <c r="AE51" i="1"/>
  <c r="AG51" i="1"/>
  <c r="AH51" i="1"/>
  <c r="AI51" i="1"/>
  <c r="AJ51" i="1"/>
  <c r="AK51" i="1"/>
  <c r="AL51" i="1"/>
  <c r="G52" i="1"/>
  <c r="AN52" i="1" s="1"/>
  <c r="AO52" i="1" s="1"/>
  <c r="H52" i="1"/>
  <c r="I52" i="1"/>
  <c r="J52" i="1"/>
  <c r="K52" i="1"/>
  <c r="M52" i="1"/>
  <c r="N52" i="1"/>
  <c r="P52" i="1"/>
  <c r="Q52" i="1"/>
  <c r="S52" i="1"/>
  <c r="T52" i="1"/>
  <c r="W52" i="1"/>
  <c r="X52" i="1"/>
  <c r="Z52" i="1"/>
  <c r="AA52" i="1"/>
  <c r="AD52" i="1"/>
  <c r="AE52" i="1"/>
  <c r="AG52" i="1"/>
  <c r="AH52" i="1"/>
  <c r="AI52" i="1"/>
  <c r="AJ52" i="1"/>
  <c r="AK52" i="1"/>
  <c r="AL52" i="1"/>
  <c r="G53" i="1"/>
  <c r="AN53" i="1" s="1"/>
  <c r="AO53" i="1" s="1"/>
  <c r="H53" i="1"/>
  <c r="I53" i="1"/>
  <c r="J53" i="1"/>
  <c r="K53" i="1"/>
  <c r="M53" i="1"/>
  <c r="N53" i="1"/>
  <c r="P53" i="1"/>
  <c r="Q53" i="1"/>
  <c r="S53" i="1"/>
  <c r="T53" i="1"/>
  <c r="W53" i="1"/>
  <c r="X53" i="1"/>
  <c r="Z53" i="1"/>
  <c r="AA53" i="1"/>
  <c r="AD53" i="1"/>
  <c r="AE53" i="1"/>
  <c r="AG53" i="1"/>
  <c r="AH53" i="1"/>
  <c r="AI53" i="1"/>
  <c r="AJ53" i="1"/>
  <c r="AK53" i="1"/>
  <c r="AL53" i="1"/>
  <c r="G54" i="1"/>
  <c r="AN54" i="1" s="1"/>
  <c r="AO54" i="1" s="1"/>
  <c r="H54" i="1"/>
  <c r="I54" i="1"/>
  <c r="J54" i="1"/>
  <c r="K54" i="1"/>
  <c r="M54" i="1"/>
  <c r="N54" i="1"/>
  <c r="P54" i="1"/>
  <c r="Q54" i="1"/>
  <c r="S54" i="1"/>
  <c r="T54" i="1"/>
  <c r="W54" i="1"/>
  <c r="X54" i="1"/>
  <c r="Z54" i="1"/>
  <c r="AA54" i="1"/>
  <c r="AD54" i="1"/>
  <c r="AE54" i="1"/>
  <c r="AG54" i="1"/>
  <c r="AH54" i="1"/>
  <c r="AI54" i="1"/>
  <c r="AJ54" i="1"/>
  <c r="AK54" i="1"/>
  <c r="AL54" i="1"/>
  <c r="G55" i="1"/>
  <c r="AN55" i="1" s="1"/>
  <c r="AO55" i="1" s="1"/>
  <c r="H55" i="1"/>
  <c r="I55" i="1"/>
  <c r="J55" i="1"/>
  <c r="K55" i="1"/>
  <c r="M55" i="1"/>
  <c r="N55" i="1"/>
  <c r="P55" i="1"/>
  <c r="Q55" i="1"/>
  <c r="S55" i="1"/>
  <c r="T55" i="1"/>
  <c r="W55" i="1"/>
  <c r="X55" i="1"/>
  <c r="Z55" i="1"/>
  <c r="AA55" i="1"/>
  <c r="AD55" i="1"/>
  <c r="AE55" i="1"/>
  <c r="AG55" i="1"/>
  <c r="AH55" i="1"/>
  <c r="AI55" i="1"/>
  <c r="AJ55" i="1"/>
  <c r="AK55" i="1"/>
  <c r="AL55" i="1"/>
  <c r="G56" i="1"/>
  <c r="AN56" i="1" s="1"/>
  <c r="AO56" i="1" s="1"/>
  <c r="H56" i="1"/>
  <c r="I56" i="1"/>
  <c r="J56" i="1"/>
  <c r="K56" i="1"/>
  <c r="M56" i="1"/>
  <c r="N56" i="1"/>
  <c r="P56" i="1"/>
  <c r="Q56" i="1"/>
  <c r="S56" i="1"/>
  <c r="T56" i="1"/>
  <c r="W56" i="1"/>
  <c r="X56" i="1"/>
  <c r="Z56" i="1"/>
  <c r="AA56" i="1"/>
  <c r="AD56" i="1"/>
  <c r="AE56" i="1"/>
  <c r="AG56" i="1"/>
  <c r="AH56" i="1"/>
  <c r="AI56" i="1"/>
  <c r="AJ56" i="1"/>
  <c r="AK56" i="1"/>
  <c r="AL56" i="1"/>
  <c r="G57" i="1"/>
  <c r="AN57" i="1" s="1"/>
  <c r="AO57" i="1" s="1"/>
  <c r="H57" i="1"/>
  <c r="I57" i="1"/>
  <c r="J57" i="1"/>
  <c r="K57" i="1"/>
  <c r="M57" i="1"/>
  <c r="N57" i="1"/>
  <c r="P57" i="1"/>
  <c r="Q57" i="1"/>
  <c r="S57" i="1"/>
  <c r="T57" i="1"/>
  <c r="W57" i="1"/>
  <c r="X57" i="1"/>
  <c r="Z57" i="1"/>
  <c r="AA57" i="1"/>
  <c r="AD57" i="1"/>
  <c r="AE57" i="1"/>
  <c r="AG57" i="1"/>
  <c r="AH57" i="1"/>
  <c r="AI57" i="1"/>
  <c r="AJ57" i="1"/>
  <c r="AK57" i="1"/>
  <c r="AL57" i="1"/>
  <c r="G58" i="1"/>
  <c r="AN58" i="1" s="1"/>
  <c r="AO58" i="1" s="1"/>
  <c r="H58" i="1"/>
  <c r="I58" i="1"/>
  <c r="J58" i="1"/>
  <c r="K58" i="1"/>
  <c r="M58" i="1"/>
  <c r="N58" i="1"/>
  <c r="P58" i="1"/>
  <c r="Q58" i="1"/>
  <c r="S58" i="1"/>
  <c r="T58" i="1"/>
  <c r="W58" i="1"/>
  <c r="X58" i="1"/>
  <c r="Z58" i="1"/>
  <c r="AA58" i="1"/>
  <c r="AD58" i="1"/>
  <c r="AE58" i="1"/>
  <c r="AG58" i="1"/>
  <c r="AH58" i="1"/>
  <c r="AI58" i="1"/>
  <c r="AJ58" i="1"/>
  <c r="AK58" i="1"/>
  <c r="AL58" i="1"/>
  <c r="G59" i="1"/>
  <c r="AN59" i="1" s="1"/>
  <c r="AO59" i="1" s="1"/>
  <c r="H59" i="1"/>
  <c r="I59" i="1"/>
  <c r="J59" i="1"/>
  <c r="K59" i="1"/>
  <c r="M59" i="1"/>
  <c r="N59" i="1"/>
  <c r="P59" i="1"/>
  <c r="Q59" i="1"/>
  <c r="S59" i="1"/>
  <c r="T59" i="1"/>
  <c r="W59" i="1"/>
  <c r="X59" i="1"/>
  <c r="Z59" i="1"/>
  <c r="AA59" i="1"/>
  <c r="AD59" i="1"/>
  <c r="AE59" i="1"/>
  <c r="AG59" i="1"/>
  <c r="AH59" i="1"/>
  <c r="AI59" i="1"/>
  <c r="AJ59" i="1"/>
  <c r="AK59" i="1"/>
  <c r="AL59" i="1"/>
  <c r="G60" i="1"/>
  <c r="AN60" i="1" s="1"/>
  <c r="AO60" i="1" s="1"/>
  <c r="H60" i="1"/>
  <c r="I60" i="1"/>
  <c r="J60" i="1"/>
  <c r="K60" i="1"/>
  <c r="M60" i="1"/>
  <c r="N60" i="1"/>
  <c r="P60" i="1"/>
  <c r="Q60" i="1"/>
  <c r="S60" i="1"/>
  <c r="T60" i="1"/>
  <c r="W60" i="1"/>
  <c r="X60" i="1"/>
  <c r="Z60" i="1"/>
  <c r="AA60" i="1"/>
  <c r="AD60" i="1"/>
  <c r="AE60" i="1"/>
  <c r="AG60" i="1"/>
  <c r="AH60" i="1"/>
  <c r="AI60" i="1"/>
  <c r="AJ60" i="1"/>
  <c r="AK60" i="1"/>
  <c r="AL60" i="1"/>
  <c r="G61" i="1"/>
  <c r="AN61" i="1" s="1"/>
  <c r="AO61" i="1" s="1"/>
  <c r="H61" i="1"/>
  <c r="I61" i="1"/>
  <c r="J61" i="1"/>
  <c r="K61" i="1"/>
  <c r="M61" i="1"/>
  <c r="N61" i="1"/>
  <c r="P61" i="1"/>
  <c r="Q61" i="1"/>
  <c r="S61" i="1"/>
  <c r="T61" i="1"/>
  <c r="W61" i="1"/>
  <c r="X61" i="1"/>
  <c r="Z61" i="1"/>
  <c r="AA61" i="1"/>
  <c r="AD61" i="1"/>
  <c r="AE61" i="1"/>
  <c r="AG61" i="1"/>
  <c r="AH61" i="1"/>
  <c r="AI61" i="1"/>
  <c r="AJ61" i="1"/>
  <c r="AK61" i="1"/>
  <c r="AL61" i="1"/>
  <c r="G62" i="1"/>
  <c r="AN62" i="1" s="1"/>
  <c r="AO62" i="1" s="1"/>
  <c r="H62" i="1"/>
  <c r="I62" i="1"/>
  <c r="J62" i="1"/>
  <c r="K62" i="1"/>
  <c r="M62" i="1"/>
  <c r="N62" i="1"/>
  <c r="P62" i="1"/>
  <c r="Q62" i="1"/>
  <c r="S62" i="1"/>
  <c r="T62" i="1"/>
  <c r="W62" i="1"/>
  <c r="X62" i="1"/>
  <c r="Z62" i="1"/>
  <c r="AA62" i="1"/>
  <c r="AD62" i="1"/>
  <c r="AE62" i="1"/>
  <c r="AG62" i="1"/>
  <c r="AH62" i="1"/>
  <c r="AI62" i="1"/>
  <c r="AJ62" i="1"/>
  <c r="AK62" i="1"/>
  <c r="AL62" i="1"/>
  <c r="G63" i="1"/>
  <c r="AN63" i="1" s="1"/>
  <c r="AO63" i="1" s="1"/>
  <c r="H63" i="1"/>
  <c r="I63" i="1"/>
  <c r="J63" i="1"/>
  <c r="K63" i="1"/>
  <c r="M63" i="1"/>
  <c r="N63" i="1"/>
  <c r="P63" i="1"/>
  <c r="Q63" i="1"/>
  <c r="S63" i="1"/>
  <c r="T63" i="1"/>
  <c r="W63" i="1"/>
  <c r="X63" i="1"/>
  <c r="Z63" i="1"/>
  <c r="AA63" i="1"/>
  <c r="AD63" i="1"/>
  <c r="AE63" i="1"/>
  <c r="AG63" i="1"/>
  <c r="AH63" i="1"/>
  <c r="AI63" i="1"/>
  <c r="AJ63" i="1"/>
  <c r="AK63" i="1"/>
  <c r="AL63" i="1"/>
  <c r="G64" i="1"/>
  <c r="AN64" i="1" s="1"/>
  <c r="AO64" i="1" s="1"/>
  <c r="H64" i="1"/>
  <c r="I64" i="1"/>
  <c r="J64" i="1"/>
  <c r="K64" i="1"/>
  <c r="M64" i="1"/>
  <c r="N64" i="1"/>
  <c r="P64" i="1"/>
  <c r="Q64" i="1"/>
  <c r="S64" i="1"/>
  <c r="T64" i="1"/>
  <c r="W64" i="1"/>
  <c r="X64" i="1"/>
  <c r="Z64" i="1"/>
  <c r="AA64" i="1"/>
  <c r="AD64" i="1"/>
  <c r="AE64" i="1"/>
  <c r="AG64" i="1"/>
  <c r="AH64" i="1"/>
  <c r="AI64" i="1"/>
  <c r="AJ64" i="1"/>
  <c r="AK64" i="1"/>
  <c r="AL64" i="1"/>
  <c r="G65" i="1"/>
  <c r="AN65" i="1" s="1"/>
  <c r="AO65" i="1" s="1"/>
  <c r="H65" i="1"/>
  <c r="I65" i="1"/>
  <c r="J65" i="1"/>
  <c r="K65" i="1"/>
  <c r="M65" i="1"/>
  <c r="N65" i="1"/>
  <c r="P65" i="1"/>
  <c r="Q65" i="1"/>
  <c r="S65" i="1"/>
  <c r="T65" i="1"/>
  <c r="W65" i="1"/>
  <c r="X65" i="1"/>
  <c r="Z65" i="1"/>
  <c r="AA65" i="1"/>
  <c r="AD65" i="1"/>
  <c r="AE65" i="1"/>
  <c r="AG65" i="1"/>
  <c r="AH65" i="1"/>
  <c r="AI65" i="1"/>
  <c r="AJ65" i="1"/>
  <c r="AK65" i="1"/>
  <c r="AL65" i="1"/>
  <c r="G66" i="1"/>
  <c r="AN66" i="1" s="1"/>
  <c r="AO66" i="1" s="1"/>
  <c r="H66" i="1"/>
  <c r="I66" i="1"/>
  <c r="J66" i="1"/>
  <c r="K66" i="1"/>
  <c r="M66" i="1"/>
  <c r="N66" i="1"/>
  <c r="P66" i="1"/>
  <c r="Q66" i="1"/>
  <c r="S66" i="1"/>
  <c r="T66" i="1"/>
  <c r="W66" i="1"/>
  <c r="X66" i="1"/>
  <c r="Z66" i="1"/>
  <c r="AA66" i="1"/>
  <c r="AD66" i="1"/>
  <c r="AE66" i="1"/>
  <c r="AG66" i="1"/>
  <c r="AH66" i="1"/>
  <c r="AI66" i="1"/>
  <c r="AJ66" i="1"/>
  <c r="AK66" i="1"/>
  <c r="AL66" i="1"/>
  <c r="G67" i="1"/>
  <c r="AN67" i="1" s="1"/>
  <c r="AO67" i="1" s="1"/>
  <c r="H67" i="1"/>
  <c r="I67" i="1"/>
  <c r="J67" i="1"/>
  <c r="K67" i="1"/>
  <c r="M67" i="1"/>
  <c r="N67" i="1"/>
  <c r="P67" i="1"/>
  <c r="Q67" i="1"/>
  <c r="S67" i="1"/>
  <c r="T67" i="1"/>
  <c r="W67" i="1"/>
  <c r="X67" i="1"/>
  <c r="Z67" i="1"/>
  <c r="AA67" i="1"/>
  <c r="AD67" i="1"/>
  <c r="AE67" i="1"/>
  <c r="AG67" i="1"/>
  <c r="AH67" i="1"/>
  <c r="AI67" i="1"/>
  <c r="AJ67" i="1"/>
  <c r="AK67" i="1"/>
  <c r="AL67" i="1"/>
  <c r="G68" i="1"/>
  <c r="AN68" i="1" s="1"/>
  <c r="AO68" i="1" s="1"/>
  <c r="H68" i="1"/>
  <c r="I68" i="1"/>
  <c r="J68" i="1"/>
  <c r="K68" i="1"/>
  <c r="M68" i="1"/>
  <c r="N68" i="1"/>
  <c r="P68" i="1"/>
  <c r="Q68" i="1"/>
  <c r="S68" i="1"/>
  <c r="T68" i="1"/>
  <c r="W68" i="1"/>
  <c r="X68" i="1"/>
  <c r="Z68" i="1"/>
  <c r="AA68" i="1"/>
  <c r="AD68" i="1"/>
  <c r="AE68" i="1"/>
  <c r="AG68" i="1"/>
  <c r="AH68" i="1"/>
  <c r="AI68" i="1"/>
  <c r="AJ68" i="1"/>
  <c r="AK68" i="1"/>
  <c r="AL68" i="1"/>
  <c r="G69" i="1"/>
  <c r="AN69" i="1" s="1"/>
  <c r="AO69" i="1" s="1"/>
  <c r="H69" i="1"/>
  <c r="I69" i="1"/>
  <c r="J69" i="1"/>
  <c r="K69" i="1"/>
  <c r="M69" i="1"/>
  <c r="N69" i="1"/>
  <c r="P69" i="1"/>
  <c r="Q69" i="1"/>
  <c r="S69" i="1"/>
  <c r="T69" i="1"/>
  <c r="W69" i="1"/>
  <c r="X69" i="1"/>
  <c r="Z69" i="1"/>
  <c r="AA69" i="1"/>
  <c r="AD69" i="1"/>
  <c r="AE69" i="1"/>
  <c r="AG69" i="1"/>
  <c r="AH69" i="1"/>
  <c r="AI69" i="1"/>
  <c r="AJ69" i="1"/>
  <c r="AK69" i="1"/>
  <c r="AL69" i="1"/>
  <c r="G70" i="1"/>
  <c r="AN70" i="1" s="1"/>
  <c r="AO70" i="1" s="1"/>
  <c r="H70" i="1"/>
  <c r="I70" i="1"/>
  <c r="J70" i="1"/>
  <c r="K70" i="1"/>
  <c r="M70" i="1"/>
  <c r="N70" i="1"/>
  <c r="P70" i="1"/>
  <c r="Q70" i="1"/>
  <c r="S70" i="1"/>
  <c r="T70" i="1"/>
  <c r="W70" i="1"/>
  <c r="X70" i="1"/>
  <c r="Z70" i="1"/>
  <c r="AA70" i="1"/>
  <c r="AD70" i="1"/>
  <c r="AE70" i="1"/>
  <c r="AG70" i="1"/>
  <c r="AH70" i="1"/>
  <c r="AI70" i="1"/>
  <c r="AJ70" i="1"/>
  <c r="AK70" i="1"/>
  <c r="AL70" i="1"/>
  <c r="G71" i="1"/>
  <c r="AN71" i="1" s="1"/>
  <c r="AO71" i="1" s="1"/>
  <c r="H71" i="1"/>
  <c r="I71" i="1"/>
  <c r="J71" i="1"/>
  <c r="K71" i="1"/>
  <c r="M71" i="1"/>
  <c r="N71" i="1"/>
  <c r="P71" i="1"/>
  <c r="Q71" i="1"/>
  <c r="S71" i="1"/>
  <c r="T71" i="1"/>
  <c r="W71" i="1"/>
  <c r="X71" i="1"/>
  <c r="Z71" i="1"/>
  <c r="AA71" i="1"/>
  <c r="AD71" i="1"/>
  <c r="AE71" i="1"/>
  <c r="AG71" i="1"/>
  <c r="AH71" i="1"/>
  <c r="AI71" i="1"/>
  <c r="AJ71" i="1"/>
  <c r="AK71" i="1"/>
  <c r="AL71" i="1"/>
  <c r="G72" i="1"/>
  <c r="AN72" i="1" s="1"/>
  <c r="AO72" i="1" s="1"/>
  <c r="H72" i="1"/>
  <c r="I72" i="1"/>
  <c r="J72" i="1"/>
  <c r="K72" i="1"/>
  <c r="M72" i="1"/>
  <c r="N72" i="1"/>
  <c r="P72" i="1"/>
  <c r="Q72" i="1"/>
  <c r="S72" i="1"/>
  <c r="T72" i="1"/>
  <c r="W72" i="1"/>
  <c r="X72" i="1"/>
  <c r="Z72" i="1"/>
  <c r="AA72" i="1"/>
  <c r="AD72" i="1"/>
  <c r="AE72" i="1"/>
  <c r="AG72" i="1"/>
  <c r="AH72" i="1"/>
  <c r="AI72" i="1"/>
  <c r="AJ72" i="1"/>
  <c r="AK72" i="1"/>
  <c r="AL72" i="1"/>
  <c r="G73" i="1"/>
  <c r="AN73" i="1" s="1"/>
  <c r="AO73" i="1" s="1"/>
  <c r="H73" i="1"/>
  <c r="I73" i="1"/>
  <c r="J73" i="1"/>
  <c r="K73" i="1"/>
  <c r="M73" i="1"/>
  <c r="N73" i="1"/>
  <c r="P73" i="1"/>
  <c r="Q73" i="1"/>
  <c r="S73" i="1"/>
  <c r="T73" i="1"/>
  <c r="W73" i="1"/>
  <c r="X73" i="1"/>
  <c r="Z73" i="1"/>
  <c r="AA73" i="1"/>
  <c r="AD73" i="1"/>
  <c r="AE73" i="1"/>
  <c r="AG73" i="1"/>
  <c r="AH73" i="1"/>
  <c r="AI73" i="1"/>
  <c r="AJ73" i="1"/>
  <c r="AK73" i="1"/>
  <c r="AL73" i="1"/>
  <c r="G74" i="1"/>
  <c r="AN74" i="1" s="1"/>
  <c r="AO74" i="1" s="1"/>
  <c r="H74" i="1"/>
  <c r="I74" i="1"/>
  <c r="J74" i="1"/>
  <c r="K74" i="1"/>
  <c r="M74" i="1"/>
  <c r="N74" i="1"/>
  <c r="P74" i="1"/>
  <c r="Q74" i="1"/>
  <c r="S74" i="1"/>
  <c r="T74" i="1"/>
  <c r="W74" i="1"/>
  <c r="X74" i="1"/>
  <c r="Z74" i="1"/>
  <c r="AA74" i="1"/>
  <c r="AD74" i="1"/>
  <c r="AE74" i="1"/>
  <c r="AG74" i="1"/>
  <c r="AH74" i="1"/>
  <c r="AI74" i="1"/>
  <c r="AJ74" i="1"/>
  <c r="AK74" i="1"/>
  <c r="AL74" i="1"/>
  <c r="G75" i="1"/>
  <c r="AN75" i="1" s="1"/>
  <c r="AO75" i="1" s="1"/>
  <c r="H75" i="1"/>
  <c r="I75" i="1"/>
  <c r="J75" i="1"/>
  <c r="K75" i="1"/>
  <c r="M75" i="1"/>
  <c r="N75" i="1"/>
  <c r="P75" i="1"/>
  <c r="Q75" i="1"/>
  <c r="S75" i="1"/>
  <c r="T75" i="1"/>
  <c r="W75" i="1"/>
  <c r="X75" i="1"/>
  <c r="Z75" i="1"/>
  <c r="AA75" i="1"/>
  <c r="AD75" i="1"/>
  <c r="AE75" i="1"/>
  <c r="AG75" i="1"/>
  <c r="AH75" i="1"/>
  <c r="AI75" i="1"/>
  <c r="AJ75" i="1"/>
  <c r="AK75" i="1"/>
  <c r="AL75" i="1"/>
  <c r="G76" i="1"/>
  <c r="AN76" i="1" s="1"/>
  <c r="AO76" i="1" s="1"/>
  <c r="H76" i="1"/>
  <c r="I76" i="1"/>
  <c r="J76" i="1"/>
  <c r="K76" i="1"/>
  <c r="M76" i="1"/>
  <c r="N76" i="1"/>
  <c r="P76" i="1"/>
  <c r="Q76" i="1"/>
  <c r="S76" i="1"/>
  <c r="T76" i="1"/>
  <c r="W76" i="1"/>
  <c r="X76" i="1"/>
  <c r="Z76" i="1"/>
  <c r="AA76" i="1"/>
  <c r="AD76" i="1"/>
  <c r="AE76" i="1"/>
  <c r="AG76" i="1"/>
  <c r="AH76" i="1"/>
  <c r="AI76" i="1"/>
  <c r="AJ76" i="1"/>
  <c r="AK76" i="1"/>
  <c r="AL76" i="1"/>
  <c r="G77" i="1"/>
  <c r="AN77" i="1" s="1"/>
  <c r="AO77" i="1" s="1"/>
  <c r="H77" i="1"/>
  <c r="I77" i="1"/>
  <c r="J77" i="1"/>
  <c r="K77" i="1"/>
  <c r="M77" i="1"/>
  <c r="N77" i="1"/>
  <c r="P77" i="1"/>
  <c r="Q77" i="1"/>
  <c r="S77" i="1"/>
  <c r="T77" i="1"/>
  <c r="W77" i="1"/>
  <c r="X77" i="1"/>
  <c r="Z77" i="1"/>
  <c r="AA77" i="1"/>
  <c r="AD77" i="1"/>
  <c r="AE77" i="1"/>
  <c r="AG77" i="1"/>
  <c r="AH77" i="1"/>
  <c r="AI77" i="1"/>
  <c r="AJ77" i="1"/>
  <c r="AK77" i="1"/>
  <c r="AL77" i="1"/>
  <c r="G78" i="1"/>
  <c r="AN78" i="1" s="1"/>
  <c r="AO78" i="1" s="1"/>
  <c r="H78" i="1"/>
  <c r="I78" i="1"/>
  <c r="J78" i="1"/>
  <c r="K78" i="1"/>
  <c r="M78" i="1"/>
  <c r="N78" i="1"/>
  <c r="P78" i="1"/>
  <c r="Q78" i="1"/>
  <c r="S78" i="1"/>
  <c r="T78" i="1"/>
  <c r="W78" i="1"/>
  <c r="X78" i="1"/>
  <c r="Z78" i="1"/>
  <c r="AA78" i="1"/>
  <c r="AD78" i="1"/>
  <c r="AE78" i="1"/>
  <c r="AG78" i="1"/>
  <c r="AH78" i="1"/>
  <c r="AI78" i="1"/>
  <c r="AJ78" i="1"/>
  <c r="AK78" i="1"/>
  <c r="AL78" i="1"/>
  <c r="G79" i="1"/>
  <c r="AN79" i="1" s="1"/>
  <c r="AO79" i="1" s="1"/>
  <c r="H79" i="1"/>
  <c r="I79" i="1"/>
  <c r="J79" i="1"/>
  <c r="K79" i="1"/>
  <c r="M79" i="1"/>
  <c r="N79" i="1"/>
  <c r="P79" i="1"/>
  <c r="Q79" i="1"/>
  <c r="S79" i="1"/>
  <c r="T79" i="1"/>
  <c r="W79" i="1"/>
  <c r="X79" i="1"/>
  <c r="Z79" i="1"/>
  <c r="AA79" i="1"/>
  <c r="AD79" i="1"/>
  <c r="AE79" i="1"/>
  <c r="AG79" i="1"/>
  <c r="AH79" i="1"/>
  <c r="AI79" i="1"/>
  <c r="AJ79" i="1"/>
  <c r="AK79" i="1"/>
  <c r="AL79" i="1"/>
  <c r="G80" i="1"/>
  <c r="AN80" i="1" s="1"/>
  <c r="AO80" i="1" s="1"/>
  <c r="H80" i="1"/>
  <c r="I80" i="1"/>
  <c r="J80" i="1"/>
  <c r="K80" i="1"/>
  <c r="M80" i="1"/>
  <c r="N80" i="1"/>
  <c r="P80" i="1"/>
  <c r="Q80" i="1"/>
  <c r="S80" i="1"/>
  <c r="T80" i="1"/>
  <c r="W80" i="1"/>
  <c r="X80" i="1"/>
  <c r="Z80" i="1"/>
  <c r="AA80" i="1"/>
  <c r="AD80" i="1"/>
  <c r="AE80" i="1"/>
  <c r="AG80" i="1"/>
  <c r="AH80" i="1"/>
  <c r="AI80" i="1"/>
  <c r="AJ80" i="1"/>
  <c r="AK80" i="1"/>
  <c r="AL80" i="1"/>
  <c r="G81" i="1"/>
  <c r="AN81" i="1" s="1"/>
  <c r="AO81" i="1" s="1"/>
  <c r="H81" i="1"/>
  <c r="I81" i="1"/>
  <c r="J81" i="1"/>
  <c r="K81" i="1"/>
  <c r="M81" i="1"/>
  <c r="N81" i="1"/>
  <c r="P81" i="1"/>
  <c r="Q81" i="1"/>
  <c r="S81" i="1"/>
  <c r="T81" i="1"/>
  <c r="W81" i="1"/>
  <c r="X81" i="1"/>
  <c r="Z81" i="1"/>
  <c r="AA81" i="1"/>
  <c r="AD81" i="1"/>
  <c r="AE81" i="1"/>
  <c r="AG81" i="1"/>
  <c r="AH81" i="1"/>
  <c r="AI81" i="1"/>
  <c r="AJ81" i="1"/>
  <c r="AK81" i="1"/>
  <c r="AL81" i="1"/>
  <c r="G82" i="1"/>
  <c r="AN82" i="1" s="1"/>
  <c r="AO82" i="1" s="1"/>
  <c r="H82" i="1"/>
  <c r="I82" i="1"/>
  <c r="J82" i="1"/>
  <c r="K82" i="1"/>
  <c r="M82" i="1"/>
  <c r="N82" i="1"/>
  <c r="P82" i="1"/>
  <c r="Q82" i="1"/>
  <c r="S82" i="1"/>
  <c r="T82" i="1"/>
  <c r="W82" i="1"/>
  <c r="X82" i="1"/>
  <c r="Z82" i="1"/>
  <c r="AA82" i="1"/>
  <c r="AD82" i="1"/>
  <c r="AE82" i="1"/>
  <c r="AG82" i="1"/>
  <c r="AH82" i="1"/>
  <c r="AI82" i="1"/>
  <c r="AJ82" i="1"/>
  <c r="AK82" i="1"/>
  <c r="AL82" i="1"/>
  <c r="G83" i="1"/>
  <c r="AN83" i="1" s="1"/>
  <c r="AO83" i="1" s="1"/>
  <c r="H83" i="1"/>
  <c r="I83" i="1"/>
  <c r="J83" i="1"/>
  <c r="K83" i="1"/>
  <c r="M83" i="1"/>
  <c r="N83" i="1"/>
  <c r="P83" i="1"/>
  <c r="Q83" i="1"/>
  <c r="S83" i="1"/>
  <c r="T83" i="1"/>
  <c r="W83" i="1"/>
  <c r="X83" i="1"/>
  <c r="Z83" i="1"/>
  <c r="AA83" i="1"/>
  <c r="AD83" i="1"/>
  <c r="AE83" i="1"/>
  <c r="AG83" i="1"/>
  <c r="AH83" i="1"/>
  <c r="AI83" i="1"/>
  <c r="AJ83" i="1"/>
  <c r="AK83" i="1"/>
  <c r="AL83" i="1"/>
  <c r="G84" i="1"/>
  <c r="AN84" i="1" s="1"/>
  <c r="H84" i="1"/>
  <c r="I84" i="1"/>
  <c r="J84" i="1"/>
  <c r="K84" i="1"/>
  <c r="M84" i="1"/>
  <c r="N84" i="1"/>
  <c r="P84" i="1"/>
  <c r="Q84" i="1"/>
  <c r="S84" i="1"/>
  <c r="T84" i="1"/>
  <c r="W84" i="1"/>
  <c r="X84" i="1"/>
  <c r="Z84" i="1"/>
  <c r="AA84" i="1"/>
  <c r="AD84" i="1"/>
  <c r="AE84" i="1"/>
  <c r="AG84" i="1"/>
  <c r="AH84" i="1"/>
  <c r="AI84" i="1"/>
  <c r="AJ84" i="1"/>
  <c r="AK84" i="1"/>
  <c r="AL84" i="1"/>
  <c r="G85" i="1"/>
  <c r="AN85" i="1" s="1"/>
  <c r="AO85" i="1" s="1"/>
  <c r="H85" i="1"/>
  <c r="I85" i="1"/>
  <c r="J85" i="1"/>
  <c r="K85" i="1"/>
  <c r="M85" i="1"/>
  <c r="N85" i="1"/>
  <c r="P85" i="1"/>
  <c r="Q85" i="1"/>
  <c r="S85" i="1"/>
  <c r="T85" i="1"/>
  <c r="W85" i="1"/>
  <c r="X85" i="1"/>
  <c r="Z85" i="1"/>
  <c r="AA85" i="1"/>
  <c r="AD85" i="1"/>
  <c r="AE85" i="1"/>
  <c r="AG85" i="1"/>
  <c r="AH85" i="1"/>
  <c r="AI85" i="1"/>
  <c r="AJ85" i="1"/>
  <c r="AK85" i="1"/>
  <c r="AL85" i="1"/>
  <c r="G86" i="1"/>
  <c r="AN86" i="1" s="1"/>
  <c r="AO86" i="1" s="1"/>
  <c r="H86" i="1"/>
  <c r="I86" i="1"/>
  <c r="J86" i="1"/>
  <c r="K86" i="1"/>
  <c r="M86" i="1"/>
  <c r="N86" i="1"/>
  <c r="P86" i="1"/>
  <c r="Q86" i="1"/>
  <c r="S86" i="1"/>
  <c r="T86" i="1"/>
  <c r="W86" i="1"/>
  <c r="X86" i="1"/>
  <c r="Z86" i="1"/>
  <c r="AA86" i="1"/>
  <c r="AD86" i="1"/>
  <c r="AE86" i="1"/>
  <c r="AG86" i="1"/>
  <c r="AH86" i="1"/>
  <c r="AI86" i="1"/>
  <c r="AJ86" i="1"/>
  <c r="AK86" i="1"/>
  <c r="AL86" i="1"/>
  <c r="G87" i="1"/>
  <c r="AN87" i="1" s="1"/>
  <c r="AO87" i="1" s="1"/>
  <c r="H87" i="1"/>
  <c r="I87" i="1"/>
  <c r="J87" i="1"/>
  <c r="K87" i="1"/>
  <c r="M87" i="1"/>
  <c r="N87" i="1"/>
  <c r="P87" i="1"/>
  <c r="Q87" i="1"/>
  <c r="S87" i="1"/>
  <c r="T87" i="1"/>
  <c r="W87" i="1"/>
  <c r="X87" i="1"/>
  <c r="Z87" i="1"/>
  <c r="AA87" i="1"/>
  <c r="AD87" i="1"/>
  <c r="AE87" i="1"/>
  <c r="AG87" i="1"/>
  <c r="AH87" i="1"/>
  <c r="AI87" i="1"/>
  <c r="AJ87" i="1"/>
  <c r="AK87" i="1"/>
  <c r="AL87" i="1"/>
  <c r="G88" i="1"/>
  <c r="AN88" i="1" s="1"/>
  <c r="AO88" i="1" s="1"/>
  <c r="H88" i="1"/>
  <c r="I88" i="1"/>
  <c r="J88" i="1"/>
  <c r="K88" i="1"/>
  <c r="M88" i="1"/>
  <c r="N88" i="1"/>
  <c r="P88" i="1"/>
  <c r="Q88" i="1"/>
  <c r="S88" i="1"/>
  <c r="T88" i="1"/>
  <c r="W88" i="1"/>
  <c r="X88" i="1"/>
  <c r="Z88" i="1"/>
  <c r="AA88" i="1"/>
  <c r="AD88" i="1"/>
  <c r="AE88" i="1"/>
  <c r="AG88" i="1"/>
  <c r="AH88" i="1"/>
  <c r="AI88" i="1"/>
  <c r="AJ88" i="1"/>
  <c r="AK88" i="1"/>
  <c r="AL88" i="1"/>
  <c r="G89" i="1"/>
  <c r="AN89" i="1" s="1"/>
  <c r="AO89" i="1" s="1"/>
  <c r="H89" i="1"/>
  <c r="I89" i="1"/>
  <c r="J89" i="1"/>
  <c r="K89" i="1"/>
  <c r="M89" i="1"/>
  <c r="N89" i="1"/>
  <c r="P89" i="1"/>
  <c r="Q89" i="1"/>
  <c r="S89" i="1"/>
  <c r="T89" i="1"/>
  <c r="W89" i="1"/>
  <c r="X89" i="1"/>
  <c r="Z89" i="1"/>
  <c r="AA89" i="1"/>
  <c r="AD89" i="1"/>
  <c r="AE89" i="1"/>
  <c r="AG89" i="1"/>
  <c r="AH89" i="1"/>
  <c r="AI89" i="1"/>
  <c r="AJ89" i="1"/>
  <c r="AK89" i="1"/>
  <c r="AL89" i="1"/>
  <c r="G90" i="1"/>
  <c r="AN90" i="1" s="1"/>
  <c r="AO90" i="1" s="1"/>
  <c r="H90" i="1"/>
  <c r="I90" i="1"/>
  <c r="J90" i="1"/>
  <c r="K90" i="1"/>
  <c r="M90" i="1"/>
  <c r="N90" i="1"/>
  <c r="P90" i="1"/>
  <c r="Q90" i="1"/>
  <c r="S90" i="1"/>
  <c r="T90" i="1"/>
  <c r="W90" i="1"/>
  <c r="X90" i="1"/>
  <c r="Z90" i="1"/>
  <c r="AA90" i="1"/>
  <c r="AD90" i="1"/>
  <c r="AE90" i="1"/>
  <c r="AG90" i="1"/>
  <c r="AH90" i="1"/>
  <c r="AI90" i="1"/>
  <c r="AJ90" i="1"/>
  <c r="AK90" i="1"/>
  <c r="AL90" i="1"/>
  <c r="G91" i="1"/>
  <c r="AN91" i="1" s="1"/>
  <c r="AO91" i="1" s="1"/>
  <c r="H91" i="1"/>
  <c r="I91" i="1"/>
  <c r="J91" i="1"/>
  <c r="K91" i="1"/>
  <c r="M91" i="1"/>
  <c r="N91" i="1"/>
  <c r="P91" i="1"/>
  <c r="Q91" i="1"/>
  <c r="S91" i="1"/>
  <c r="T91" i="1"/>
  <c r="W91" i="1"/>
  <c r="X91" i="1"/>
  <c r="Z91" i="1"/>
  <c r="AA91" i="1"/>
  <c r="AD91" i="1"/>
  <c r="AE91" i="1"/>
  <c r="AG91" i="1"/>
  <c r="AH91" i="1"/>
  <c r="AI91" i="1"/>
  <c r="AJ91" i="1"/>
  <c r="AK91" i="1"/>
  <c r="AL91" i="1"/>
  <c r="G92" i="1"/>
  <c r="AN92" i="1" s="1"/>
  <c r="H92" i="1"/>
  <c r="I92" i="1"/>
  <c r="J92" i="1"/>
  <c r="K92" i="1"/>
  <c r="M92" i="1"/>
  <c r="N92" i="1"/>
  <c r="P92" i="1"/>
  <c r="Q92" i="1"/>
  <c r="S92" i="1"/>
  <c r="T92" i="1"/>
  <c r="W92" i="1"/>
  <c r="X92" i="1"/>
  <c r="Z92" i="1"/>
  <c r="AA92" i="1"/>
  <c r="AD92" i="1"/>
  <c r="AE92" i="1"/>
  <c r="AG92" i="1"/>
  <c r="AH92" i="1"/>
  <c r="AI92" i="1"/>
  <c r="AJ92" i="1"/>
  <c r="AK92" i="1"/>
  <c r="AL92" i="1"/>
  <c r="G93" i="1"/>
  <c r="AN93" i="1" s="1"/>
  <c r="AO93" i="1" s="1"/>
  <c r="H93" i="1"/>
  <c r="I93" i="1"/>
  <c r="J93" i="1"/>
  <c r="K93" i="1"/>
  <c r="M93" i="1"/>
  <c r="N93" i="1"/>
  <c r="P93" i="1"/>
  <c r="Q93" i="1"/>
  <c r="S93" i="1"/>
  <c r="T93" i="1"/>
  <c r="W93" i="1"/>
  <c r="X93" i="1"/>
  <c r="Z93" i="1"/>
  <c r="AA93" i="1"/>
  <c r="AD93" i="1"/>
  <c r="AE93" i="1"/>
  <c r="AG93" i="1"/>
  <c r="AH93" i="1"/>
  <c r="AI93" i="1"/>
  <c r="AJ93" i="1"/>
  <c r="AK93" i="1"/>
  <c r="AL93" i="1"/>
  <c r="G94" i="1"/>
  <c r="AN94" i="1" s="1"/>
  <c r="AO94" i="1" s="1"/>
  <c r="H94" i="1"/>
  <c r="I94" i="1"/>
  <c r="J94" i="1"/>
  <c r="K94" i="1"/>
  <c r="M94" i="1"/>
  <c r="N94" i="1"/>
  <c r="P94" i="1"/>
  <c r="Q94" i="1"/>
  <c r="S94" i="1"/>
  <c r="T94" i="1"/>
  <c r="W94" i="1"/>
  <c r="X94" i="1"/>
  <c r="Z94" i="1"/>
  <c r="AA94" i="1"/>
  <c r="AD94" i="1"/>
  <c r="AE94" i="1"/>
  <c r="AG94" i="1"/>
  <c r="AH94" i="1"/>
  <c r="AI94" i="1"/>
  <c r="AJ94" i="1"/>
  <c r="AK94" i="1"/>
  <c r="AL94" i="1"/>
  <c r="G95" i="1"/>
  <c r="AN95" i="1" s="1"/>
  <c r="H95" i="1"/>
  <c r="I95" i="1"/>
  <c r="J95" i="1"/>
  <c r="K95" i="1"/>
  <c r="M95" i="1"/>
  <c r="N95" i="1"/>
  <c r="P95" i="1"/>
  <c r="Q95" i="1"/>
  <c r="S95" i="1"/>
  <c r="T95" i="1"/>
  <c r="W95" i="1"/>
  <c r="X95" i="1"/>
  <c r="Z95" i="1"/>
  <c r="AA95" i="1"/>
  <c r="AD95" i="1"/>
  <c r="AE95" i="1"/>
  <c r="AG95" i="1"/>
  <c r="AH95" i="1"/>
  <c r="AI95" i="1"/>
  <c r="AJ95" i="1"/>
  <c r="AK95" i="1"/>
  <c r="AL95" i="1"/>
  <c r="G96" i="1"/>
  <c r="AN96" i="1" s="1"/>
  <c r="AO96" i="1" s="1"/>
  <c r="H96" i="1"/>
  <c r="I96" i="1"/>
  <c r="J96" i="1"/>
  <c r="K96" i="1"/>
  <c r="M96" i="1"/>
  <c r="N96" i="1"/>
  <c r="P96" i="1"/>
  <c r="Q96" i="1"/>
  <c r="S96" i="1"/>
  <c r="T96" i="1"/>
  <c r="W96" i="1"/>
  <c r="X96" i="1"/>
  <c r="Z96" i="1"/>
  <c r="AA96" i="1"/>
  <c r="AD96" i="1"/>
  <c r="AE96" i="1"/>
  <c r="AG96" i="1"/>
  <c r="AH96" i="1"/>
  <c r="AI96" i="1"/>
  <c r="AJ96" i="1"/>
  <c r="AK96" i="1"/>
  <c r="AL96" i="1"/>
  <c r="G97" i="1"/>
  <c r="AN97" i="1" s="1"/>
  <c r="AO97" i="1" s="1"/>
  <c r="H97" i="1"/>
  <c r="I97" i="1"/>
  <c r="J97" i="1"/>
  <c r="K97" i="1"/>
  <c r="M97" i="1"/>
  <c r="N97" i="1"/>
  <c r="P97" i="1"/>
  <c r="Q97" i="1"/>
  <c r="S97" i="1"/>
  <c r="T97" i="1"/>
  <c r="W97" i="1"/>
  <c r="X97" i="1"/>
  <c r="Z97" i="1"/>
  <c r="AA97" i="1"/>
  <c r="AD97" i="1"/>
  <c r="AE97" i="1"/>
  <c r="AG97" i="1"/>
  <c r="AH97" i="1"/>
  <c r="AI97" i="1"/>
  <c r="AJ97" i="1"/>
  <c r="AK97" i="1"/>
  <c r="AL97" i="1"/>
  <c r="G98" i="1"/>
  <c r="AN98" i="1" s="1"/>
  <c r="AO98" i="1" s="1"/>
  <c r="H98" i="1"/>
  <c r="I98" i="1"/>
  <c r="J98" i="1"/>
  <c r="K98" i="1"/>
  <c r="M98" i="1"/>
  <c r="N98" i="1"/>
  <c r="P98" i="1"/>
  <c r="Q98" i="1"/>
  <c r="S98" i="1"/>
  <c r="T98" i="1"/>
  <c r="W98" i="1"/>
  <c r="X98" i="1"/>
  <c r="Z98" i="1"/>
  <c r="AA98" i="1"/>
  <c r="AD98" i="1"/>
  <c r="AE98" i="1"/>
  <c r="AG98" i="1"/>
  <c r="AH98" i="1"/>
  <c r="AI98" i="1"/>
  <c r="AJ98" i="1"/>
  <c r="AK98" i="1"/>
  <c r="AL98" i="1"/>
  <c r="G99" i="1"/>
  <c r="AN99" i="1" s="1"/>
  <c r="AO99" i="1" s="1"/>
  <c r="H99" i="1"/>
  <c r="I99" i="1"/>
  <c r="J99" i="1"/>
  <c r="K99" i="1"/>
  <c r="M99" i="1"/>
  <c r="N99" i="1"/>
  <c r="P99" i="1"/>
  <c r="Q99" i="1"/>
  <c r="S99" i="1"/>
  <c r="T99" i="1"/>
  <c r="W99" i="1"/>
  <c r="X99" i="1"/>
  <c r="Z99" i="1"/>
  <c r="AA99" i="1"/>
  <c r="AD99" i="1"/>
  <c r="AE99" i="1"/>
  <c r="AG99" i="1"/>
  <c r="AH99" i="1"/>
  <c r="AI99" i="1"/>
  <c r="AJ99" i="1"/>
  <c r="AK99" i="1"/>
  <c r="AL99" i="1"/>
  <c r="G100" i="1"/>
  <c r="AN100" i="1" s="1"/>
  <c r="AO100" i="1" s="1"/>
  <c r="H100" i="1"/>
  <c r="I100" i="1"/>
  <c r="J100" i="1"/>
  <c r="K100" i="1"/>
  <c r="M100" i="1"/>
  <c r="N100" i="1"/>
  <c r="P100" i="1"/>
  <c r="Q100" i="1"/>
  <c r="S100" i="1"/>
  <c r="T100" i="1"/>
  <c r="W100" i="1"/>
  <c r="X100" i="1"/>
  <c r="Z100" i="1"/>
  <c r="AA100" i="1"/>
  <c r="AD100" i="1"/>
  <c r="AE100" i="1"/>
  <c r="AG100" i="1"/>
  <c r="AH100" i="1"/>
  <c r="AI100" i="1"/>
  <c r="AJ100" i="1"/>
  <c r="AK100" i="1"/>
  <c r="AL100" i="1"/>
  <c r="G101" i="1"/>
  <c r="AN101" i="1" s="1"/>
  <c r="AO101" i="1" s="1"/>
  <c r="H101" i="1"/>
  <c r="I101" i="1"/>
  <c r="J101" i="1"/>
  <c r="K101" i="1"/>
  <c r="M101" i="1"/>
  <c r="N101" i="1"/>
  <c r="P101" i="1"/>
  <c r="Q101" i="1"/>
  <c r="S101" i="1"/>
  <c r="T101" i="1"/>
  <c r="W101" i="1"/>
  <c r="X101" i="1"/>
  <c r="Z101" i="1"/>
  <c r="AA101" i="1"/>
  <c r="AD101" i="1"/>
  <c r="AE101" i="1"/>
  <c r="AG101" i="1"/>
  <c r="AH101" i="1"/>
  <c r="AI101" i="1"/>
  <c r="AJ101" i="1"/>
  <c r="AK101" i="1"/>
  <c r="AL101" i="1"/>
  <c r="G102" i="1"/>
  <c r="AN102" i="1" s="1"/>
  <c r="AO102" i="1" s="1"/>
  <c r="H102" i="1"/>
  <c r="I102" i="1"/>
  <c r="J102" i="1"/>
  <c r="K102" i="1"/>
  <c r="M102" i="1"/>
  <c r="N102" i="1"/>
  <c r="P102" i="1"/>
  <c r="Q102" i="1"/>
  <c r="S102" i="1"/>
  <c r="T102" i="1"/>
  <c r="W102" i="1"/>
  <c r="X102" i="1"/>
  <c r="Z102" i="1"/>
  <c r="AA102" i="1"/>
  <c r="AD102" i="1"/>
  <c r="AE102" i="1"/>
  <c r="AG102" i="1"/>
  <c r="AH102" i="1"/>
  <c r="AI102" i="1"/>
  <c r="AJ102" i="1"/>
  <c r="AK102" i="1"/>
  <c r="AL102" i="1"/>
  <c r="G103" i="1"/>
  <c r="AN103" i="1" s="1"/>
  <c r="H103" i="1"/>
  <c r="I103" i="1"/>
  <c r="J103" i="1"/>
  <c r="K103" i="1"/>
  <c r="M103" i="1"/>
  <c r="N103" i="1"/>
  <c r="P103" i="1"/>
  <c r="V103" i="1" s="1"/>
  <c r="Q103" i="1"/>
  <c r="S103" i="1"/>
  <c r="T103" i="1"/>
  <c r="W103" i="1"/>
  <c r="X103" i="1"/>
  <c r="Z103" i="1"/>
  <c r="AA103" i="1"/>
  <c r="AD103" i="1"/>
  <c r="AE103" i="1"/>
  <c r="AG103" i="1"/>
  <c r="AH103" i="1"/>
  <c r="AI103" i="1"/>
  <c r="AJ103" i="1"/>
  <c r="AK103" i="1"/>
  <c r="AL103" i="1"/>
  <c r="G104" i="1"/>
  <c r="AN104" i="1" s="1"/>
  <c r="AO104" i="1" s="1"/>
  <c r="H104" i="1"/>
  <c r="I104" i="1"/>
  <c r="J104" i="1"/>
  <c r="K104" i="1"/>
  <c r="M104" i="1"/>
  <c r="N104" i="1"/>
  <c r="P104" i="1"/>
  <c r="Q104" i="1"/>
  <c r="S104" i="1"/>
  <c r="T104" i="1"/>
  <c r="W104" i="1"/>
  <c r="X104" i="1"/>
  <c r="Z104" i="1"/>
  <c r="AA104" i="1"/>
  <c r="AD104" i="1"/>
  <c r="AE104" i="1"/>
  <c r="AG104" i="1"/>
  <c r="AH104" i="1"/>
  <c r="AI104" i="1"/>
  <c r="AJ104" i="1"/>
  <c r="AK104" i="1"/>
  <c r="AL104" i="1"/>
  <c r="G105" i="1"/>
  <c r="AN105" i="1" s="1"/>
  <c r="AO105" i="1" s="1"/>
  <c r="H105" i="1"/>
  <c r="I105" i="1"/>
  <c r="J105" i="1"/>
  <c r="K105" i="1"/>
  <c r="M105" i="1"/>
  <c r="N105" i="1"/>
  <c r="P105" i="1"/>
  <c r="V105" i="1" s="1"/>
  <c r="Q105" i="1"/>
  <c r="S105" i="1"/>
  <c r="T105" i="1"/>
  <c r="W105" i="1"/>
  <c r="X105" i="1"/>
  <c r="Z105" i="1"/>
  <c r="AA105" i="1"/>
  <c r="AD105" i="1"/>
  <c r="AE105" i="1"/>
  <c r="AG105" i="1"/>
  <c r="AH105" i="1"/>
  <c r="AI105" i="1"/>
  <c r="AJ105" i="1"/>
  <c r="AK105" i="1"/>
  <c r="AL105" i="1"/>
  <c r="G106" i="1"/>
  <c r="H106" i="1"/>
  <c r="I106" i="1"/>
  <c r="J106" i="1"/>
  <c r="K106" i="1"/>
  <c r="M106" i="1"/>
  <c r="N106" i="1"/>
  <c r="P106" i="1"/>
  <c r="V106" i="1" s="1"/>
  <c r="Q106" i="1"/>
  <c r="S106" i="1"/>
  <c r="T106" i="1"/>
  <c r="W106" i="1"/>
  <c r="X106" i="1"/>
  <c r="Z106" i="1"/>
  <c r="AA106" i="1"/>
  <c r="AD106" i="1"/>
  <c r="AE106" i="1"/>
  <c r="AG106" i="1"/>
  <c r="AH106" i="1"/>
  <c r="AI106" i="1"/>
  <c r="AJ106" i="1"/>
  <c r="AK106" i="1"/>
  <c r="AL106" i="1"/>
  <c r="G107" i="1"/>
  <c r="AN107" i="1" s="1"/>
  <c r="AO107" i="1" s="1"/>
  <c r="H107" i="1"/>
  <c r="I107" i="1"/>
  <c r="J107" i="1"/>
  <c r="K107" i="1"/>
  <c r="M107" i="1"/>
  <c r="N107" i="1"/>
  <c r="P107" i="1"/>
  <c r="Q107" i="1"/>
  <c r="S107" i="1"/>
  <c r="T107" i="1"/>
  <c r="W107" i="1"/>
  <c r="X107" i="1"/>
  <c r="Z107" i="1"/>
  <c r="AA107" i="1"/>
  <c r="AD107" i="1"/>
  <c r="AE107" i="1"/>
  <c r="AG107" i="1"/>
  <c r="AH107" i="1"/>
  <c r="AI107" i="1"/>
  <c r="AJ107" i="1"/>
  <c r="AK107" i="1"/>
  <c r="AL107" i="1"/>
  <c r="G108" i="1"/>
  <c r="AN108" i="1" s="1"/>
  <c r="AO108" i="1" s="1"/>
  <c r="H108" i="1"/>
  <c r="I108" i="1"/>
  <c r="J108" i="1"/>
  <c r="K108" i="1"/>
  <c r="M108" i="1"/>
  <c r="N108" i="1"/>
  <c r="P108" i="1"/>
  <c r="Q108" i="1"/>
  <c r="S108" i="1"/>
  <c r="T108" i="1"/>
  <c r="W108" i="1"/>
  <c r="X108" i="1"/>
  <c r="Z108" i="1"/>
  <c r="AA108" i="1"/>
  <c r="AD108" i="1"/>
  <c r="AE108" i="1"/>
  <c r="AG108" i="1"/>
  <c r="AH108" i="1"/>
  <c r="AI108" i="1"/>
  <c r="AJ108" i="1"/>
  <c r="AK108" i="1"/>
  <c r="AL108" i="1"/>
  <c r="G109" i="1"/>
  <c r="AN109" i="1" s="1"/>
  <c r="AO109" i="1" s="1"/>
  <c r="H109" i="1"/>
  <c r="I109" i="1"/>
  <c r="J109" i="1"/>
  <c r="K109" i="1"/>
  <c r="M109" i="1"/>
  <c r="N109" i="1"/>
  <c r="P109" i="1"/>
  <c r="Q109" i="1"/>
  <c r="S109" i="1"/>
  <c r="T109" i="1"/>
  <c r="W109" i="1"/>
  <c r="X109" i="1"/>
  <c r="Z109" i="1"/>
  <c r="AA109" i="1"/>
  <c r="AD109" i="1"/>
  <c r="AE109" i="1"/>
  <c r="AG109" i="1"/>
  <c r="AH109" i="1"/>
  <c r="AI109" i="1"/>
  <c r="AJ109" i="1"/>
  <c r="AK109" i="1"/>
  <c r="AL109" i="1"/>
  <c r="G110" i="1"/>
  <c r="AN110" i="1" s="1"/>
  <c r="AO110" i="1" s="1"/>
  <c r="H110" i="1"/>
  <c r="I110" i="1"/>
  <c r="J110" i="1"/>
  <c r="K110" i="1"/>
  <c r="M110" i="1"/>
  <c r="N110" i="1"/>
  <c r="P110" i="1"/>
  <c r="Q110" i="1"/>
  <c r="S110" i="1"/>
  <c r="T110" i="1"/>
  <c r="W110" i="1"/>
  <c r="X110" i="1"/>
  <c r="Z110" i="1"/>
  <c r="AA110" i="1"/>
  <c r="AD110" i="1"/>
  <c r="AE110" i="1"/>
  <c r="AG110" i="1"/>
  <c r="AH110" i="1"/>
  <c r="AI110" i="1"/>
  <c r="AJ110" i="1"/>
  <c r="AK110" i="1"/>
  <c r="AL110" i="1"/>
  <c r="G111" i="1"/>
  <c r="AN111" i="1" s="1"/>
  <c r="AO111" i="1" s="1"/>
  <c r="H111" i="1"/>
  <c r="I111" i="1"/>
  <c r="J111" i="1"/>
  <c r="K111" i="1"/>
  <c r="M111" i="1"/>
  <c r="N111" i="1"/>
  <c r="P111" i="1"/>
  <c r="Q111" i="1"/>
  <c r="S111" i="1"/>
  <c r="T111" i="1"/>
  <c r="W111" i="1"/>
  <c r="X111" i="1"/>
  <c r="Z111" i="1"/>
  <c r="AA111" i="1"/>
  <c r="AD111" i="1"/>
  <c r="AE111" i="1"/>
  <c r="AG111" i="1"/>
  <c r="AH111" i="1"/>
  <c r="AI111" i="1"/>
  <c r="AJ111" i="1"/>
  <c r="AK111" i="1"/>
  <c r="AL111" i="1"/>
  <c r="G112" i="1"/>
  <c r="AN112" i="1" s="1"/>
  <c r="AO112" i="1" s="1"/>
  <c r="H112" i="1"/>
  <c r="I112" i="1"/>
  <c r="J112" i="1"/>
  <c r="K112" i="1"/>
  <c r="M112" i="1"/>
  <c r="N112" i="1"/>
  <c r="P112" i="1"/>
  <c r="V112" i="1" s="1"/>
  <c r="Q112" i="1"/>
  <c r="S112" i="1"/>
  <c r="T112" i="1"/>
  <c r="W112" i="1"/>
  <c r="X112" i="1"/>
  <c r="Z112" i="1"/>
  <c r="AA112" i="1"/>
  <c r="AD112" i="1"/>
  <c r="AE112" i="1"/>
  <c r="AG112" i="1"/>
  <c r="AH112" i="1"/>
  <c r="AI112" i="1"/>
  <c r="AJ112" i="1"/>
  <c r="AK112" i="1"/>
  <c r="AL112" i="1"/>
  <c r="G113" i="1"/>
  <c r="AN113" i="1" s="1"/>
  <c r="AO113" i="1" s="1"/>
  <c r="H113" i="1"/>
  <c r="I113" i="1"/>
  <c r="J113" i="1"/>
  <c r="K113" i="1"/>
  <c r="M113" i="1"/>
  <c r="N113" i="1"/>
  <c r="P113" i="1"/>
  <c r="Q113" i="1"/>
  <c r="S113" i="1"/>
  <c r="T113" i="1"/>
  <c r="W113" i="1"/>
  <c r="X113" i="1"/>
  <c r="Z113" i="1"/>
  <c r="AA113" i="1"/>
  <c r="AD113" i="1"/>
  <c r="AE113" i="1"/>
  <c r="AG113" i="1"/>
  <c r="AH113" i="1"/>
  <c r="AI113" i="1"/>
  <c r="AJ113" i="1"/>
  <c r="AK113" i="1"/>
  <c r="AL113" i="1"/>
  <c r="G114" i="1"/>
  <c r="AN114" i="1" s="1"/>
  <c r="AO114" i="1" s="1"/>
  <c r="H114" i="1"/>
  <c r="I114" i="1"/>
  <c r="J114" i="1"/>
  <c r="K114" i="1"/>
  <c r="M114" i="1"/>
  <c r="N114" i="1"/>
  <c r="P114" i="1"/>
  <c r="V114" i="1" s="1"/>
  <c r="Q114" i="1"/>
  <c r="S114" i="1"/>
  <c r="T114" i="1"/>
  <c r="W114" i="1"/>
  <c r="X114" i="1"/>
  <c r="Z114" i="1"/>
  <c r="AA114" i="1"/>
  <c r="AD114" i="1"/>
  <c r="AE114" i="1"/>
  <c r="AG114" i="1"/>
  <c r="AH114" i="1"/>
  <c r="AI114" i="1"/>
  <c r="AJ114" i="1"/>
  <c r="AK114" i="1"/>
  <c r="AL114" i="1"/>
  <c r="G115" i="1"/>
  <c r="AN115" i="1" s="1"/>
  <c r="AO115" i="1" s="1"/>
  <c r="H115" i="1"/>
  <c r="I115" i="1"/>
  <c r="J115" i="1"/>
  <c r="K115" i="1"/>
  <c r="M115" i="1"/>
  <c r="N115" i="1"/>
  <c r="P115" i="1"/>
  <c r="Q115" i="1"/>
  <c r="S115" i="1"/>
  <c r="T115" i="1"/>
  <c r="W115" i="1"/>
  <c r="X115" i="1"/>
  <c r="Z115" i="1"/>
  <c r="AA115" i="1"/>
  <c r="AD115" i="1"/>
  <c r="AE115" i="1"/>
  <c r="AG115" i="1"/>
  <c r="AH115" i="1"/>
  <c r="AI115" i="1"/>
  <c r="AJ115" i="1"/>
  <c r="AK115" i="1"/>
  <c r="AL115" i="1"/>
  <c r="G116" i="1"/>
  <c r="AN116" i="1" s="1"/>
  <c r="AO116" i="1" s="1"/>
  <c r="H116" i="1"/>
  <c r="I116" i="1"/>
  <c r="J116" i="1"/>
  <c r="K116" i="1"/>
  <c r="M116" i="1"/>
  <c r="N116" i="1"/>
  <c r="P116" i="1"/>
  <c r="Q116" i="1"/>
  <c r="S116" i="1"/>
  <c r="T116" i="1"/>
  <c r="W116" i="1"/>
  <c r="X116" i="1"/>
  <c r="Z116" i="1"/>
  <c r="AA116" i="1"/>
  <c r="AD116" i="1"/>
  <c r="AE116" i="1"/>
  <c r="AG116" i="1"/>
  <c r="AH116" i="1"/>
  <c r="AI116" i="1"/>
  <c r="AJ116" i="1"/>
  <c r="AK116" i="1"/>
  <c r="AL116" i="1"/>
  <c r="G117" i="1"/>
  <c r="AN117" i="1" s="1"/>
  <c r="AO117" i="1" s="1"/>
  <c r="H117" i="1"/>
  <c r="I117" i="1"/>
  <c r="J117" i="1"/>
  <c r="K117" i="1"/>
  <c r="M117" i="1"/>
  <c r="N117" i="1"/>
  <c r="P117" i="1"/>
  <c r="V117" i="1" s="1"/>
  <c r="Q117" i="1"/>
  <c r="S117" i="1"/>
  <c r="T117" i="1"/>
  <c r="W117" i="1"/>
  <c r="X117" i="1"/>
  <c r="Z117" i="1"/>
  <c r="AA117" i="1"/>
  <c r="AD117" i="1"/>
  <c r="AE117" i="1"/>
  <c r="AG117" i="1"/>
  <c r="AH117" i="1"/>
  <c r="AI117" i="1"/>
  <c r="AJ117" i="1"/>
  <c r="AK117" i="1"/>
  <c r="AL117" i="1"/>
  <c r="G118" i="1"/>
  <c r="AN118" i="1" s="1"/>
  <c r="AO118" i="1" s="1"/>
  <c r="H118" i="1"/>
  <c r="I118" i="1"/>
  <c r="J118" i="1"/>
  <c r="K118" i="1"/>
  <c r="M118" i="1"/>
  <c r="N118" i="1"/>
  <c r="P118" i="1"/>
  <c r="Q118" i="1"/>
  <c r="S118" i="1"/>
  <c r="T118" i="1"/>
  <c r="W118" i="1"/>
  <c r="X118" i="1"/>
  <c r="Z118" i="1"/>
  <c r="AA118" i="1"/>
  <c r="AD118" i="1"/>
  <c r="AE118" i="1"/>
  <c r="AG118" i="1"/>
  <c r="AH118" i="1"/>
  <c r="AI118" i="1"/>
  <c r="AJ118" i="1"/>
  <c r="AK118" i="1"/>
  <c r="AL118" i="1"/>
  <c r="G119" i="1"/>
  <c r="AN119" i="1" s="1"/>
  <c r="AO119" i="1" s="1"/>
  <c r="H119" i="1"/>
  <c r="I119" i="1"/>
  <c r="J119" i="1"/>
  <c r="K119" i="1"/>
  <c r="M119" i="1"/>
  <c r="N119" i="1"/>
  <c r="P119" i="1"/>
  <c r="Q119" i="1"/>
  <c r="S119" i="1"/>
  <c r="T119" i="1"/>
  <c r="W119" i="1"/>
  <c r="X119" i="1"/>
  <c r="Z119" i="1"/>
  <c r="AA119" i="1"/>
  <c r="AD119" i="1"/>
  <c r="AE119" i="1"/>
  <c r="AG119" i="1"/>
  <c r="AH119" i="1"/>
  <c r="AI119" i="1"/>
  <c r="AJ119" i="1"/>
  <c r="AK119" i="1"/>
  <c r="AL119" i="1"/>
  <c r="G120" i="1"/>
  <c r="AN120" i="1" s="1"/>
  <c r="AO120" i="1" s="1"/>
  <c r="H120" i="1"/>
  <c r="I120" i="1"/>
  <c r="J120" i="1"/>
  <c r="K120" i="1"/>
  <c r="M120" i="1"/>
  <c r="N120" i="1"/>
  <c r="P120" i="1"/>
  <c r="Q120" i="1"/>
  <c r="S120" i="1"/>
  <c r="T120" i="1"/>
  <c r="W120" i="1"/>
  <c r="X120" i="1"/>
  <c r="Z120" i="1"/>
  <c r="AA120" i="1"/>
  <c r="AD120" i="1"/>
  <c r="AE120" i="1"/>
  <c r="AG120" i="1"/>
  <c r="AH120" i="1"/>
  <c r="AI120" i="1"/>
  <c r="AJ120" i="1"/>
  <c r="AK120" i="1"/>
  <c r="AL120" i="1"/>
  <c r="G121" i="1"/>
  <c r="AN121" i="1" s="1"/>
  <c r="AO121" i="1" s="1"/>
  <c r="H121" i="1"/>
  <c r="I121" i="1"/>
  <c r="J121" i="1"/>
  <c r="K121" i="1"/>
  <c r="M121" i="1"/>
  <c r="N121" i="1"/>
  <c r="P121" i="1"/>
  <c r="Q121" i="1"/>
  <c r="S121" i="1"/>
  <c r="T121" i="1"/>
  <c r="W121" i="1"/>
  <c r="X121" i="1"/>
  <c r="Z121" i="1"/>
  <c r="AA121" i="1"/>
  <c r="AD121" i="1"/>
  <c r="AE121" i="1"/>
  <c r="AG121" i="1"/>
  <c r="AH121" i="1"/>
  <c r="AI121" i="1"/>
  <c r="AJ121" i="1"/>
  <c r="AK121" i="1"/>
  <c r="AL121" i="1"/>
  <c r="G122" i="1"/>
  <c r="AN122" i="1" s="1"/>
  <c r="AO122" i="1" s="1"/>
  <c r="H122" i="1"/>
  <c r="I122" i="1"/>
  <c r="J122" i="1"/>
  <c r="K122" i="1"/>
  <c r="M122" i="1"/>
  <c r="N122" i="1"/>
  <c r="P122" i="1"/>
  <c r="Q122" i="1"/>
  <c r="S122" i="1"/>
  <c r="T122" i="1"/>
  <c r="W122" i="1"/>
  <c r="X122" i="1"/>
  <c r="Z122" i="1"/>
  <c r="AA122" i="1"/>
  <c r="AD122" i="1"/>
  <c r="AE122" i="1"/>
  <c r="AG122" i="1"/>
  <c r="AH122" i="1"/>
  <c r="AI122" i="1"/>
  <c r="AJ122" i="1"/>
  <c r="AK122" i="1"/>
  <c r="AL122" i="1"/>
  <c r="G123" i="1"/>
  <c r="AN123" i="1" s="1"/>
  <c r="AO123" i="1" s="1"/>
  <c r="H123" i="1"/>
  <c r="I123" i="1"/>
  <c r="J123" i="1"/>
  <c r="K123" i="1"/>
  <c r="M123" i="1"/>
  <c r="N123" i="1"/>
  <c r="P123" i="1"/>
  <c r="Q123" i="1"/>
  <c r="S123" i="1"/>
  <c r="T123" i="1"/>
  <c r="W123" i="1"/>
  <c r="X123" i="1"/>
  <c r="Z123" i="1"/>
  <c r="AA123" i="1"/>
  <c r="AD123" i="1"/>
  <c r="AE123" i="1"/>
  <c r="AG123" i="1"/>
  <c r="AH123" i="1"/>
  <c r="AI123" i="1"/>
  <c r="AJ123" i="1"/>
  <c r="AK123" i="1"/>
  <c r="AL123" i="1"/>
  <c r="G124" i="1"/>
  <c r="AN124" i="1" s="1"/>
  <c r="AO124" i="1" s="1"/>
  <c r="H124" i="1"/>
  <c r="I124" i="1"/>
  <c r="J124" i="1"/>
  <c r="K124" i="1"/>
  <c r="M124" i="1"/>
  <c r="N124" i="1"/>
  <c r="P124" i="1"/>
  <c r="Q124" i="1"/>
  <c r="S124" i="1"/>
  <c r="T124" i="1"/>
  <c r="W124" i="1"/>
  <c r="X124" i="1"/>
  <c r="Z124" i="1"/>
  <c r="AA124" i="1"/>
  <c r="AD124" i="1"/>
  <c r="AE124" i="1"/>
  <c r="AG124" i="1"/>
  <c r="AH124" i="1"/>
  <c r="AI124" i="1"/>
  <c r="AJ124" i="1"/>
  <c r="AK124" i="1"/>
  <c r="AL124" i="1"/>
  <c r="G125" i="1"/>
  <c r="AN125" i="1" s="1"/>
  <c r="AO125" i="1" s="1"/>
  <c r="H125" i="1"/>
  <c r="I125" i="1"/>
  <c r="J125" i="1"/>
  <c r="K125" i="1"/>
  <c r="M125" i="1"/>
  <c r="N125" i="1"/>
  <c r="P125" i="1"/>
  <c r="Q125" i="1"/>
  <c r="S125" i="1"/>
  <c r="T125" i="1"/>
  <c r="W125" i="1"/>
  <c r="X125" i="1"/>
  <c r="Z125" i="1"/>
  <c r="AA125" i="1"/>
  <c r="AD125" i="1"/>
  <c r="AE125" i="1"/>
  <c r="AG125" i="1"/>
  <c r="AH125" i="1"/>
  <c r="AI125" i="1"/>
  <c r="AJ125" i="1"/>
  <c r="AK125" i="1"/>
  <c r="AL125" i="1"/>
  <c r="G126" i="1"/>
  <c r="AN126" i="1" s="1"/>
  <c r="AO126" i="1" s="1"/>
  <c r="H126" i="1"/>
  <c r="I126" i="1"/>
  <c r="J126" i="1"/>
  <c r="K126" i="1"/>
  <c r="M126" i="1"/>
  <c r="N126" i="1"/>
  <c r="P126" i="1"/>
  <c r="Q126" i="1"/>
  <c r="S126" i="1"/>
  <c r="T126" i="1"/>
  <c r="W126" i="1"/>
  <c r="X126" i="1"/>
  <c r="Z126" i="1"/>
  <c r="AA126" i="1"/>
  <c r="AD126" i="1"/>
  <c r="AE126" i="1"/>
  <c r="AG126" i="1"/>
  <c r="AH126" i="1"/>
  <c r="AI126" i="1"/>
  <c r="AJ126" i="1"/>
  <c r="AK126" i="1"/>
  <c r="AL126" i="1"/>
  <c r="G127" i="1"/>
  <c r="AN127" i="1" s="1"/>
  <c r="AO127" i="1" s="1"/>
  <c r="H127" i="1"/>
  <c r="I127" i="1"/>
  <c r="J127" i="1"/>
  <c r="K127" i="1"/>
  <c r="M127" i="1"/>
  <c r="N127" i="1"/>
  <c r="P127" i="1"/>
  <c r="Q127" i="1"/>
  <c r="S127" i="1"/>
  <c r="T127" i="1"/>
  <c r="V127" i="1"/>
  <c r="W127" i="1"/>
  <c r="X127" i="1"/>
  <c r="Z127" i="1"/>
  <c r="AA127" i="1"/>
  <c r="AD127" i="1"/>
  <c r="AE127" i="1"/>
  <c r="AG127" i="1"/>
  <c r="AH127" i="1"/>
  <c r="AI127" i="1"/>
  <c r="AJ127" i="1"/>
  <c r="AK127" i="1"/>
  <c r="AL127" i="1"/>
  <c r="G128" i="1"/>
  <c r="AN128" i="1" s="1"/>
  <c r="AO128" i="1" s="1"/>
  <c r="H128" i="1"/>
  <c r="I128" i="1"/>
  <c r="J128" i="1"/>
  <c r="K128" i="1"/>
  <c r="M128" i="1"/>
  <c r="N128" i="1"/>
  <c r="P128" i="1"/>
  <c r="Q128" i="1"/>
  <c r="S128" i="1"/>
  <c r="T128" i="1"/>
  <c r="V128" i="1"/>
  <c r="W128" i="1"/>
  <c r="X128" i="1"/>
  <c r="Z128" i="1"/>
  <c r="AA128" i="1"/>
  <c r="AD128" i="1"/>
  <c r="AE128" i="1"/>
  <c r="AG128" i="1"/>
  <c r="AH128" i="1"/>
  <c r="AI128" i="1"/>
  <c r="AJ128" i="1"/>
  <c r="AK128" i="1"/>
  <c r="AL128" i="1"/>
  <c r="G129" i="1"/>
  <c r="H129" i="1"/>
  <c r="I129" i="1"/>
  <c r="J129" i="1"/>
  <c r="K129" i="1"/>
  <c r="M129" i="1"/>
  <c r="N129" i="1"/>
  <c r="P129" i="1"/>
  <c r="Q129" i="1"/>
  <c r="S129" i="1"/>
  <c r="T129" i="1"/>
  <c r="W129" i="1"/>
  <c r="X129" i="1"/>
  <c r="Z129" i="1"/>
  <c r="AA129" i="1"/>
  <c r="AD129" i="1"/>
  <c r="AE129" i="1"/>
  <c r="AG129" i="1"/>
  <c r="AH129" i="1"/>
  <c r="AI129" i="1"/>
  <c r="AJ129" i="1"/>
  <c r="AK129" i="1"/>
  <c r="AL129" i="1"/>
  <c r="G130" i="1"/>
  <c r="AN130" i="1" s="1"/>
  <c r="AO130" i="1" s="1"/>
  <c r="H130" i="1"/>
  <c r="I130" i="1"/>
  <c r="J130" i="1"/>
  <c r="K130" i="1"/>
  <c r="M130" i="1"/>
  <c r="N130" i="1"/>
  <c r="P130" i="1"/>
  <c r="Q130" i="1"/>
  <c r="S130" i="1"/>
  <c r="T130" i="1"/>
  <c r="W130" i="1"/>
  <c r="X130" i="1"/>
  <c r="Z130" i="1"/>
  <c r="AA130" i="1"/>
  <c r="AD130" i="1"/>
  <c r="AE130" i="1"/>
  <c r="AG130" i="1"/>
  <c r="AH130" i="1"/>
  <c r="AI130" i="1"/>
  <c r="AJ130" i="1"/>
  <c r="AK130" i="1"/>
  <c r="AL130" i="1"/>
  <c r="G131" i="1"/>
  <c r="AN131" i="1" s="1"/>
  <c r="AO131" i="1" s="1"/>
  <c r="H131" i="1"/>
  <c r="I131" i="1"/>
  <c r="J131" i="1"/>
  <c r="K131" i="1"/>
  <c r="M131" i="1"/>
  <c r="N131" i="1"/>
  <c r="P131" i="1"/>
  <c r="Q131" i="1"/>
  <c r="S131" i="1"/>
  <c r="T131" i="1"/>
  <c r="W131" i="1"/>
  <c r="X131" i="1"/>
  <c r="Z131" i="1"/>
  <c r="AA131" i="1"/>
  <c r="AD131" i="1"/>
  <c r="AE131" i="1"/>
  <c r="AG131" i="1"/>
  <c r="AH131" i="1"/>
  <c r="AI131" i="1"/>
  <c r="AJ131" i="1"/>
  <c r="AK131" i="1"/>
  <c r="AL131" i="1"/>
  <c r="G132" i="1"/>
  <c r="AN132" i="1" s="1"/>
  <c r="AO132" i="1" s="1"/>
  <c r="H132" i="1"/>
  <c r="I132" i="1"/>
  <c r="J132" i="1"/>
  <c r="K132" i="1"/>
  <c r="M132" i="1"/>
  <c r="N132" i="1"/>
  <c r="P132" i="1"/>
  <c r="Q132" i="1"/>
  <c r="S132" i="1"/>
  <c r="T132" i="1"/>
  <c r="W132" i="1"/>
  <c r="X132" i="1"/>
  <c r="Z132" i="1"/>
  <c r="AA132" i="1"/>
  <c r="AD132" i="1"/>
  <c r="AE132" i="1"/>
  <c r="AG132" i="1"/>
  <c r="AH132" i="1"/>
  <c r="AI132" i="1"/>
  <c r="AJ132" i="1"/>
  <c r="AK132" i="1"/>
  <c r="AL132" i="1"/>
  <c r="G133" i="1"/>
  <c r="AN133" i="1" s="1"/>
  <c r="H133" i="1"/>
  <c r="I133" i="1"/>
  <c r="J133" i="1"/>
  <c r="K133" i="1"/>
  <c r="M133" i="1"/>
  <c r="N133" i="1"/>
  <c r="P133" i="1"/>
  <c r="Q133" i="1"/>
  <c r="S133" i="1"/>
  <c r="T133" i="1"/>
  <c r="V133" i="1"/>
  <c r="W133" i="1"/>
  <c r="X133" i="1"/>
  <c r="Z133" i="1"/>
  <c r="AA133" i="1"/>
  <c r="AD133" i="1"/>
  <c r="AE133" i="1"/>
  <c r="AG133" i="1"/>
  <c r="AH133" i="1"/>
  <c r="AI133" i="1"/>
  <c r="AJ133" i="1"/>
  <c r="AK133" i="1"/>
  <c r="AL133" i="1"/>
  <c r="G134" i="1"/>
  <c r="AN134" i="1" s="1"/>
  <c r="AO134" i="1" s="1"/>
  <c r="H134" i="1"/>
  <c r="I134" i="1"/>
  <c r="J134" i="1"/>
  <c r="K134" i="1"/>
  <c r="M134" i="1"/>
  <c r="N134" i="1"/>
  <c r="P134" i="1"/>
  <c r="Q134" i="1"/>
  <c r="S134" i="1"/>
  <c r="T134" i="1"/>
  <c r="W134" i="1"/>
  <c r="X134" i="1"/>
  <c r="Z134" i="1"/>
  <c r="AA134" i="1"/>
  <c r="AD134" i="1"/>
  <c r="AE134" i="1"/>
  <c r="AG134" i="1"/>
  <c r="AH134" i="1"/>
  <c r="AI134" i="1"/>
  <c r="AJ134" i="1"/>
  <c r="AK134" i="1"/>
  <c r="AL134" i="1"/>
  <c r="G135" i="1"/>
  <c r="AN135" i="1" s="1"/>
  <c r="AO135" i="1" s="1"/>
  <c r="H135" i="1"/>
  <c r="I135" i="1"/>
  <c r="J135" i="1"/>
  <c r="K135" i="1"/>
  <c r="M135" i="1"/>
  <c r="N135" i="1"/>
  <c r="P135" i="1"/>
  <c r="Q135" i="1"/>
  <c r="S135" i="1"/>
  <c r="T135" i="1"/>
  <c r="W135" i="1"/>
  <c r="X135" i="1"/>
  <c r="Z135" i="1"/>
  <c r="AA135" i="1"/>
  <c r="AD135" i="1"/>
  <c r="AE135" i="1"/>
  <c r="AG135" i="1"/>
  <c r="AH135" i="1"/>
  <c r="AI135" i="1"/>
  <c r="AJ135" i="1"/>
  <c r="AK135" i="1"/>
  <c r="AL135" i="1"/>
  <c r="G136" i="1"/>
  <c r="AN136" i="1" s="1"/>
  <c r="AO136" i="1" s="1"/>
  <c r="H136" i="1"/>
  <c r="I136" i="1"/>
  <c r="J136" i="1"/>
  <c r="K136" i="1"/>
  <c r="M136" i="1"/>
  <c r="N136" i="1"/>
  <c r="P136" i="1"/>
  <c r="Q136" i="1"/>
  <c r="S136" i="1"/>
  <c r="T136" i="1"/>
  <c r="W136" i="1"/>
  <c r="X136" i="1"/>
  <c r="Z136" i="1"/>
  <c r="AA136" i="1"/>
  <c r="AD136" i="1"/>
  <c r="AE136" i="1"/>
  <c r="AG136" i="1"/>
  <c r="AH136" i="1"/>
  <c r="AI136" i="1"/>
  <c r="AJ136" i="1"/>
  <c r="AK136" i="1"/>
  <c r="AL136" i="1"/>
  <c r="G137" i="1"/>
  <c r="H137" i="1"/>
  <c r="I137" i="1"/>
  <c r="J137" i="1"/>
  <c r="K137" i="1"/>
  <c r="M137" i="1"/>
  <c r="N137" i="1"/>
  <c r="P137" i="1"/>
  <c r="Q137" i="1"/>
  <c r="S137" i="1"/>
  <c r="T137" i="1"/>
  <c r="W137" i="1"/>
  <c r="X137" i="1"/>
  <c r="Z137" i="1"/>
  <c r="AA137" i="1"/>
  <c r="AD137" i="1"/>
  <c r="AE137" i="1"/>
  <c r="AG137" i="1"/>
  <c r="AH137" i="1"/>
  <c r="AI137" i="1"/>
  <c r="AJ137" i="1"/>
  <c r="AK137" i="1"/>
  <c r="AL137" i="1"/>
  <c r="G138" i="1"/>
  <c r="AN138" i="1" s="1"/>
  <c r="AO138" i="1" s="1"/>
  <c r="H138" i="1"/>
  <c r="I138" i="1"/>
  <c r="J138" i="1"/>
  <c r="K138" i="1"/>
  <c r="M138" i="1"/>
  <c r="N138" i="1"/>
  <c r="P138" i="1"/>
  <c r="Q138" i="1"/>
  <c r="S138" i="1"/>
  <c r="T138" i="1"/>
  <c r="W138" i="1"/>
  <c r="X138" i="1"/>
  <c r="Z138" i="1"/>
  <c r="AA138" i="1"/>
  <c r="AD138" i="1"/>
  <c r="AE138" i="1"/>
  <c r="AG138" i="1"/>
  <c r="AH138" i="1"/>
  <c r="AI138" i="1"/>
  <c r="AJ138" i="1"/>
  <c r="AK138" i="1"/>
  <c r="AL138" i="1"/>
  <c r="G139" i="1"/>
  <c r="AN139" i="1" s="1"/>
  <c r="AO139" i="1" s="1"/>
  <c r="H139" i="1"/>
  <c r="I139" i="1"/>
  <c r="J139" i="1"/>
  <c r="K139" i="1"/>
  <c r="M139" i="1"/>
  <c r="N139" i="1"/>
  <c r="P139" i="1"/>
  <c r="Q139" i="1"/>
  <c r="S139" i="1"/>
  <c r="T139" i="1"/>
  <c r="W139" i="1"/>
  <c r="X139" i="1"/>
  <c r="Z139" i="1"/>
  <c r="AA139" i="1"/>
  <c r="AD139" i="1"/>
  <c r="AE139" i="1"/>
  <c r="AG139" i="1"/>
  <c r="AH139" i="1"/>
  <c r="AI139" i="1"/>
  <c r="AJ139" i="1"/>
  <c r="AK139" i="1"/>
  <c r="AL139" i="1"/>
  <c r="G140" i="1"/>
  <c r="AN140" i="1" s="1"/>
  <c r="AO140" i="1" s="1"/>
  <c r="H140" i="1"/>
  <c r="I140" i="1"/>
  <c r="J140" i="1"/>
  <c r="K140" i="1"/>
  <c r="M140" i="1"/>
  <c r="N140" i="1"/>
  <c r="P140" i="1"/>
  <c r="Q140" i="1"/>
  <c r="S140" i="1"/>
  <c r="T140" i="1"/>
  <c r="W140" i="1"/>
  <c r="X140" i="1"/>
  <c r="Z140" i="1"/>
  <c r="AA140" i="1"/>
  <c r="AD140" i="1"/>
  <c r="AE140" i="1"/>
  <c r="AG140" i="1"/>
  <c r="AH140" i="1"/>
  <c r="AI140" i="1"/>
  <c r="AJ140" i="1"/>
  <c r="AK140" i="1"/>
  <c r="AL140" i="1"/>
  <c r="G141" i="1"/>
  <c r="AN141" i="1" s="1"/>
  <c r="AO141" i="1" s="1"/>
  <c r="H141" i="1"/>
  <c r="I141" i="1"/>
  <c r="J141" i="1"/>
  <c r="K141" i="1"/>
  <c r="M141" i="1"/>
  <c r="N141" i="1"/>
  <c r="P141" i="1"/>
  <c r="V141" i="1" s="1"/>
  <c r="Q141" i="1"/>
  <c r="S141" i="1"/>
  <c r="T141" i="1"/>
  <c r="W141" i="1"/>
  <c r="X141" i="1"/>
  <c r="Z141" i="1"/>
  <c r="AA141" i="1"/>
  <c r="AD141" i="1"/>
  <c r="AE141" i="1"/>
  <c r="AG141" i="1"/>
  <c r="AH141" i="1"/>
  <c r="AI141" i="1"/>
  <c r="AJ141" i="1"/>
  <c r="AK141" i="1"/>
  <c r="AL141" i="1"/>
  <c r="G142" i="1"/>
  <c r="AN142" i="1" s="1"/>
  <c r="AO142" i="1" s="1"/>
  <c r="H142" i="1"/>
  <c r="I142" i="1"/>
  <c r="J142" i="1"/>
  <c r="K142" i="1"/>
  <c r="M142" i="1"/>
  <c r="N142" i="1"/>
  <c r="P142" i="1"/>
  <c r="Q142" i="1"/>
  <c r="S142" i="1"/>
  <c r="T142" i="1"/>
  <c r="W142" i="1"/>
  <c r="X142" i="1"/>
  <c r="Z142" i="1"/>
  <c r="AA142" i="1"/>
  <c r="AD142" i="1"/>
  <c r="AE142" i="1"/>
  <c r="AG142" i="1"/>
  <c r="AH142" i="1"/>
  <c r="AI142" i="1"/>
  <c r="AJ142" i="1"/>
  <c r="AK142" i="1"/>
  <c r="AL142" i="1"/>
  <c r="G143" i="1"/>
  <c r="AN143" i="1" s="1"/>
  <c r="AO143" i="1" s="1"/>
  <c r="H143" i="1"/>
  <c r="I143" i="1"/>
  <c r="J143" i="1"/>
  <c r="K143" i="1"/>
  <c r="M143" i="1"/>
  <c r="N143" i="1"/>
  <c r="P143" i="1"/>
  <c r="Q143" i="1"/>
  <c r="S143" i="1"/>
  <c r="T143" i="1"/>
  <c r="W143" i="1"/>
  <c r="X143" i="1"/>
  <c r="Z143" i="1"/>
  <c r="AA143" i="1"/>
  <c r="AD143" i="1"/>
  <c r="AE143" i="1"/>
  <c r="AG143" i="1"/>
  <c r="AH143" i="1"/>
  <c r="AI143" i="1"/>
  <c r="AJ143" i="1"/>
  <c r="AK143" i="1"/>
  <c r="AL143" i="1"/>
  <c r="G144" i="1"/>
  <c r="AN144" i="1" s="1"/>
  <c r="AO144" i="1" s="1"/>
  <c r="H144" i="1"/>
  <c r="I144" i="1"/>
  <c r="J144" i="1"/>
  <c r="K144" i="1"/>
  <c r="M144" i="1"/>
  <c r="N144" i="1"/>
  <c r="P144" i="1"/>
  <c r="Q144" i="1"/>
  <c r="S144" i="1"/>
  <c r="T144" i="1"/>
  <c r="W144" i="1"/>
  <c r="X144" i="1"/>
  <c r="Z144" i="1"/>
  <c r="AA144" i="1"/>
  <c r="AD144" i="1"/>
  <c r="AE144" i="1"/>
  <c r="AG144" i="1"/>
  <c r="AH144" i="1"/>
  <c r="AI144" i="1"/>
  <c r="AJ144" i="1"/>
  <c r="AK144" i="1"/>
  <c r="AL144" i="1"/>
  <c r="G145" i="1"/>
  <c r="AN145" i="1" s="1"/>
  <c r="H145" i="1"/>
  <c r="I145" i="1"/>
  <c r="J145" i="1"/>
  <c r="K145" i="1"/>
  <c r="M145" i="1"/>
  <c r="N145" i="1"/>
  <c r="P145" i="1"/>
  <c r="V145" i="1" s="1"/>
  <c r="Q145" i="1"/>
  <c r="S145" i="1"/>
  <c r="T145" i="1"/>
  <c r="W145" i="1"/>
  <c r="X145" i="1"/>
  <c r="Z145" i="1"/>
  <c r="AA145" i="1"/>
  <c r="AD145" i="1"/>
  <c r="AE145" i="1"/>
  <c r="AG145" i="1"/>
  <c r="AH145" i="1"/>
  <c r="AI145" i="1"/>
  <c r="AJ145" i="1"/>
  <c r="AK145" i="1"/>
  <c r="AL145" i="1"/>
  <c r="G146" i="1"/>
  <c r="AN146" i="1" s="1"/>
  <c r="H146" i="1"/>
  <c r="I146" i="1"/>
  <c r="J146" i="1"/>
  <c r="K146" i="1"/>
  <c r="M146" i="1"/>
  <c r="N146" i="1"/>
  <c r="P146" i="1"/>
  <c r="V146" i="1" s="1"/>
  <c r="Q146" i="1"/>
  <c r="S146" i="1"/>
  <c r="T146" i="1"/>
  <c r="W146" i="1"/>
  <c r="X146" i="1"/>
  <c r="Z146" i="1"/>
  <c r="AA146" i="1"/>
  <c r="AD146" i="1"/>
  <c r="AE146" i="1"/>
  <c r="AG146" i="1"/>
  <c r="AH146" i="1"/>
  <c r="AI146" i="1"/>
  <c r="AJ146" i="1"/>
  <c r="AK146" i="1"/>
  <c r="AL146" i="1"/>
  <c r="G147" i="1"/>
  <c r="AN147" i="1" s="1"/>
  <c r="AO147" i="1" s="1"/>
  <c r="H147" i="1"/>
  <c r="I147" i="1"/>
  <c r="J147" i="1"/>
  <c r="K147" i="1"/>
  <c r="M147" i="1"/>
  <c r="N147" i="1"/>
  <c r="P147" i="1"/>
  <c r="Q147" i="1"/>
  <c r="S147" i="1"/>
  <c r="T147" i="1"/>
  <c r="W147" i="1"/>
  <c r="X147" i="1"/>
  <c r="Z147" i="1"/>
  <c r="AA147" i="1"/>
  <c r="AD147" i="1"/>
  <c r="AE147" i="1"/>
  <c r="AG147" i="1"/>
  <c r="AH147" i="1"/>
  <c r="AI147" i="1"/>
  <c r="AJ147" i="1"/>
  <c r="AK147" i="1"/>
  <c r="AL147" i="1"/>
  <c r="G148" i="1"/>
  <c r="AN148" i="1" s="1"/>
  <c r="AO148" i="1" s="1"/>
  <c r="H148" i="1"/>
  <c r="I148" i="1"/>
  <c r="J148" i="1"/>
  <c r="K148" i="1"/>
  <c r="M148" i="1"/>
  <c r="N148" i="1"/>
  <c r="P148" i="1"/>
  <c r="V148" i="1" s="1"/>
  <c r="Q148" i="1"/>
  <c r="S148" i="1"/>
  <c r="T148" i="1"/>
  <c r="W148" i="1"/>
  <c r="X148" i="1"/>
  <c r="Z148" i="1"/>
  <c r="AA148" i="1"/>
  <c r="AD148" i="1"/>
  <c r="AE148" i="1"/>
  <c r="AG148" i="1"/>
  <c r="AH148" i="1"/>
  <c r="AI148" i="1"/>
  <c r="AJ148" i="1"/>
  <c r="AK148" i="1"/>
  <c r="AL148" i="1"/>
  <c r="G149" i="1"/>
  <c r="AN149" i="1" s="1"/>
  <c r="AO149" i="1" s="1"/>
  <c r="H149" i="1"/>
  <c r="I149" i="1"/>
  <c r="J149" i="1"/>
  <c r="K149" i="1"/>
  <c r="M149" i="1"/>
  <c r="N149" i="1"/>
  <c r="P149" i="1"/>
  <c r="Q149" i="1"/>
  <c r="S149" i="1"/>
  <c r="T149" i="1"/>
  <c r="W149" i="1"/>
  <c r="X149" i="1"/>
  <c r="Z149" i="1"/>
  <c r="AA149" i="1"/>
  <c r="AD149" i="1"/>
  <c r="AE149" i="1"/>
  <c r="AG149" i="1"/>
  <c r="AH149" i="1"/>
  <c r="AI149" i="1"/>
  <c r="AJ149" i="1"/>
  <c r="AK149" i="1"/>
  <c r="AL149" i="1"/>
  <c r="G150" i="1"/>
  <c r="AN150" i="1" s="1"/>
  <c r="AO150" i="1" s="1"/>
  <c r="H150" i="1"/>
  <c r="I150" i="1"/>
  <c r="J150" i="1"/>
  <c r="K150" i="1"/>
  <c r="M150" i="1"/>
  <c r="N150" i="1"/>
  <c r="P150" i="1"/>
  <c r="Q150" i="1"/>
  <c r="S150" i="1"/>
  <c r="T150" i="1"/>
  <c r="W150" i="1"/>
  <c r="X150" i="1"/>
  <c r="Z150" i="1"/>
  <c r="AA150" i="1"/>
  <c r="AD150" i="1"/>
  <c r="AE150" i="1"/>
  <c r="AG150" i="1"/>
  <c r="AH150" i="1"/>
  <c r="AI150" i="1"/>
  <c r="AJ150" i="1"/>
  <c r="AK150" i="1"/>
  <c r="AL150" i="1"/>
  <c r="G151" i="1"/>
  <c r="AN151" i="1" s="1"/>
  <c r="AO151" i="1" s="1"/>
  <c r="H151" i="1"/>
  <c r="I151" i="1"/>
  <c r="J151" i="1"/>
  <c r="K151" i="1"/>
  <c r="M151" i="1"/>
  <c r="N151" i="1"/>
  <c r="P151" i="1"/>
  <c r="Q151" i="1"/>
  <c r="S151" i="1"/>
  <c r="T151" i="1"/>
  <c r="W151" i="1"/>
  <c r="X151" i="1"/>
  <c r="Z151" i="1"/>
  <c r="AA151" i="1"/>
  <c r="AD151" i="1"/>
  <c r="AE151" i="1"/>
  <c r="AG151" i="1"/>
  <c r="AH151" i="1"/>
  <c r="AI151" i="1"/>
  <c r="AJ151" i="1"/>
  <c r="AK151" i="1"/>
  <c r="AL151" i="1"/>
  <c r="G152" i="1"/>
  <c r="AN152" i="1" s="1"/>
  <c r="AO152" i="1" s="1"/>
  <c r="H152" i="1"/>
  <c r="I152" i="1"/>
  <c r="J152" i="1"/>
  <c r="K152" i="1"/>
  <c r="M152" i="1"/>
  <c r="N152" i="1"/>
  <c r="P152" i="1"/>
  <c r="Q152" i="1"/>
  <c r="S152" i="1"/>
  <c r="T152" i="1"/>
  <c r="W152" i="1"/>
  <c r="X152" i="1"/>
  <c r="Z152" i="1"/>
  <c r="AA152" i="1"/>
  <c r="AD152" i="1"/>
  <c r="AE152" i="1"/>
  <c r="AG152" i="1"/>
  <c r="AH152" i="1"/>
  <c r="AI152" i="1"/>
  <c r="AJ152" i="1"/>
  <c r="AK152" i="1"/>
  <c r="AL152" i="1"/>
  <c r="G153" i="1"/>
  <c r="AN153" i="1" s="1"/>
  <c r="AO153" i="1" s="1"/>
  <c r="H153" i="1"/>
  <c r="I153" i="1"/>
  <c r="J153" i="1"/>
  <c r="K153" i="1"/>
  <c r="M153" i="1"/>
  <c r="N153" i="1"/>
  <c r="P153" i="1"/>
  <c r="Q153" i="1"/>
  <c r="S153" i="1"/>
  <c r="T153" i="1"/>
  <c r="W153" i="1"/>
  <c r="X153" i="1"/>
  <c r="Z153" i="1"/>
  <c r="AA153" i="1"/>
  <c r="AD153" i="1"/>
  <c r="AE153" i="1"/>
  <c r="AG153" i="1"/>
  <c r="AH153" i="1"/>
  <c r="AI153" i="1"/>
  <c r="AJ153" i="1"/>
  <c r="AK153" i="1"/>
  <c r="AL153" i="1"/>
  <c r="G154" i="1"/>
  <c r="AN154" i="1" s="1"/>
  <c r="AO154" i="1" s="1"/>
  <c r="H154" i="1"/>
  <c r="I154" i="1"/>
  <c r="J154" i="1"/>
  <c r="K154" i="1"/>
  <c r="M154" i="1"/>
  <c r="N154" i="1"/>
  <c r="P154" i="1"/>
  <c r="Q154" i="1"/>
  <c r="S154" i="1"/>
  <c r="T154" i="1"/>
  <c r="W154" i="1"/>
  <c r="X154" i="1"/>
  <c r="Z154" i="1"/>
  <c r="AA154" i="1"/>
  <c r="AD154" i="1"/>
  <c r="AE154" i="1"/>
  <c r="AG154" i="1"/>
  <c r="AH154" i="1"/>
  <c r="AI154" i="1"/>
  <c r="AJ154" i="1"/>
  <c r="AK154" i="1"/>
  <c r="AL154" i="1"/>
  <c r="G155" i="1"/>
  <c r="AN155" i="1" s="1"/>
  <c r="AO155" i="1" s="1"/>
  <c r="H155" i="1"/>
  <c r="I155" i="1"/>
  <c r="J155" i="1"/>
  <c r="K155" i="1"/>
  <c r="M155" i="1"/>
  <c r="N155" i="1"/>
  <c r="P155" i="1"/>
  <c r="Q155" i="1"/>
  <c r="S155" i="1"/>
  <c r="T155" i="1"/>
  <c r="W155" i="1"/>
  <c r="X155" i="1"/>
  <c r="Z155" i="1"/>
  <c r="AA155" i="1"/>
  <c r="AD155" i="1"/>
  <c r="AE155" i="1"/>
  <c r="AG155" i="1"/>
  <c r="AH155" i="1"/>
  <c r="AI155" i="1"/>
  <c r="AJ155" i="1"/>
  <c r="AK155" i="1"/>
  <c r="AL155" i="1"/>
  <c r="G156" i="1"/>
  <c r="AN156" i="1" s="1"/>
  <c r="AO156" i="1" s="1"/>
  <c r="H156" i="1"/>
  <c r="I156" i="1"/>
  <c r="J156" i="1"/>
  <c r="K156" i="1"/>
  <c r="M156" i="1"/>
  <c r="N156" i="1"/>
  <c r="P156" i="1"/>
  <c r="Q156" i="1"/>
  <c r="S156" i="1"/>
  <c r="T156" i="1"/>
  <c r="W156" i="1"/>
  <c r="X156" i="1"/>
  <c r="Z156" i="1"/>
  <c r="AA156" i="1"/>
  <c r="AD156" i="1"/>
  <c r="AE156" i="1"/>
  <c r="AG156" i="1"/>
  <c r="AH156" i="1"/>
  <c r="AI156" i="1"/>
  <c r="AJ156" i="1"/>
  <c r="AK156" i="1"/>
  <c r="AL156" i="1"/>
  <c r="G157" i="1"/>
  <c r="AN157" i="1" s="1"/>
  <c r="AO157" i="1" s="1"/>
  <c r="H157" i="1"/>
  <c r="I157" i="1"/>
  <c r="J157" i="1"/>
  <c r="K157" i="1"/>
  <c r="M157" i="1"/>
  <c r="N157" i="1"/>
  <c r="P157" i="1"/>
  <c r="Q157" i="1"/>
  <c r="S157" i="1"/>
  <c r="T157" i="1"/>
  <c r="W157" i="1"/>
  <c r="X157" i="1"/>
  <c r="Z157" i="1"/>
  <c r="AA157" i="1"/>
  <c r="AD157" i="1"/>
  <c r="AE157" i="1"/>
  <c r="AG157" i="1"/>
  <c r="AH157" i="1"/>
  <c r="AI157" i="1"/>
  <c r="AJ157" i="1"/>
  <c r="AK157" i="1"/>
  <c r="AL157" i="1"/>
  <c r="G158" i="1"/>
  <c r="AN158" i="1" s="1"/>
  <c r="AO158" i="1" s="1"/>
  <c r="H158" i="1"/>
  <c r="I158" i="1"/>
  <c r="J158" i="1"/>
  <c r="K158" i="1"/>
  <c r="M158" i="1"/>
  <c r="N158" i="1"/>
  <c r="P158" i="1"/>
  <c r="Q158" i="1"/>
  <c r="S158" i="1"/>
  <c r="T158" i="1"/>
  <c r="W158" i="1"/>
  <c r="X158" i="1"/>
  <c r="Z158" i="1"/>
  <c r="AA158" i="1"/>
  <c r="AD158" i="1"/>
  <c r="AE158" i="1"/>
  <c r="AG158" i="1"/>
  <c r="AH158" i="1"/>
  <c r="AI158" i="1"/>
  <c r="AJ158" i="1"/>
  <c r="AK158" i="1"/>
  <c r="AL158" i="1"/>
  <c r="G159" i="1"/>
  <c r="AN159" i="1" s="1"/>
  <c r="AO159" i="1" s="1"/>
  <c r="H159" i="1"/>
  <c r="I159" i="1"/>
  <c r="J159" i="1"/>
  <c r="K159" i="1"/>
  <c r="M159" i="1"/>
  <c r="N159" i="1"/>
  <c r="P159" i="1"/>
  <c r="Q159" i="1"/>
  <c r="S159" i="1"/>
  <c r="T159" i="1"/>
  <c r="W159" i="1"/>
  <c r="X159" i="1"/>
  <c r="Z159" i="1"/>
  <c r="AA159" i="1"/>
  <c r="AD159" i="1"/>
  <c r="AE159" i="1"/>
  <c r="AG159" i="1"/>
  <c r="AH159" i="1"/>
  <c r="AI159" i="1"/>
  <c r="AJ159" i="1"/>
  <c r="AK159" i="1"/>
  <c r="AL159" i="1"/>
  <c r="G160" i="1"/>
  <c r="AN160" i="1" s="1"/>
  <c r="AO160" i="1" s="1"/>
  <c r="H160" i="1"/>
  <c r="I160" i="1"/>
  <c r="J160" i="1"/>
  <c r="K160" i="1"/>
  <c r="M160" i="1"/>
  <c r="N160" i="1"/>
  <c r="P160" i="1"/>
  <c r="Q160" i="1"/>
  <c r="S160" i="1"/>
  <c r="T160" i="1"/>
  <c r="W160" i="1"/>
  <c r="X160" i="1"/>
  <c r="Z160" i="1"/>
  <c r="AA160" i="1"/>
  <c r="AD160" i="1"/>
  <c r="AE160" i="1"/>
  <c r="AG160" i="1"/>
  <c r="AH160" i="1"/>
  <c r="AI160" i="1"/>
  <c r="AJ160" i="1"/>
  <c r="AK160" i="1"/>
  <c r="AL160" i="1"/>
  <c r="G161" i="1"/>
  <c r="H161" i="1"/>
  <c r="I161" i="1"/>
  <c r="J161" i="1"/>
  <c r="K161" i="1"/>
  <c r="M161" i="1"/>
  <c r="N161" i="1"/>
  <c r="P161" i="1"/>
  <c r="Q161" i="1"/>
  <c r="S161" i="1"/>
  <c r="T161" i="1"/>
  <c r="W161" i="1"/>
  <c r="X161" i="1"/>
  <c r="Z161" i="1"/>
  <c r="AA161" i="1"/>
  <c r="AD161" i="1"/>
  <c r="AE161" i="1"/>
  <c r="AG161" i="1"/>
  <c r="AH161" i="1"/>
  <c r="AI161" i="1"/>
  <c r="AJ161" i="1"/>
  <c r="AK161" i="1"/>
  <c r="AL161" i="1"/>
  <c r="G162" i="1"/>
  <c r="H162" i="1"/>
  <c r="I162" i="1"/>
  <c r="J162" i="1"/>
  <c r="K162" i="1"/>
  <c r="M162" i="1"/>
  <c r="N162" i="1"/>
  <c r="P162" i="1"/>
  <c r="Q162" i="1"/>
  <c r="S162" i="1"/>
  <c r="T162" i="1"/>
  <c r="W162" i="1"/>
  <c r="X162" i="1"/>
  <c r="Z162" i="1"/>
  <c r="AA162" i="1"/>
  <c r="AD162" i="1"/>
  <c r="AE162" i="1"/>
  <c r="AG162" i="1"/>
  <c r="AH162" i="1"/>
  <c r="AI162" i="1"/>
  <c r="AJ162" i="1"/>
  <c r="AK162" i="1"/>
  <c r="AL162" i="1"/>
  <c r="G163" i="1"/>
  <c r="H163" i="1"/>
  <c r="I163" i="1"/>
  <c r="J163" i="1"/>
  <c r="K163" i="1"/>
  <c r="M163" i="1"/>
  <c r="N163" i="1"/>
  <c r="P163" i="1"/>
  <c r="Q163" i="1"/>
  <c r="S163" i="1"/>
  <c r="T163" i="1"/>
  <c r="W163" i="1"/>
  <c r="X163" i="1"/>
  <c r="Z163" i="1"/>
  <c r="AA163" i="1"/>
  <c r="AD163" i="1"/>
  <c r="AE163" i="1"/>
  <c r="AG163" i="1"/>
  <c r="AH163" i="1"/>
  <c r="AI163" i="1"/>
  <c r="AJ163" i="1"/>
  <c r="AK163" i="1"/>
  <c r="AL163" i="1"/>
  <c r="G164" i="1"/>
  <c r="AN164" i="1" s="1"/>
  <c r="H164" i="1"/>
  <c r="I164" i="1"/>
  <c r="J164" i="1"/>
  <c r="K164" i="1"/>
  <c r="M164" i="1"/>
  <c r="N164" i="1"/>
  <c r="P164" i="1"/>
  <c r="Q164" i="1"/>
  <c r="S164" i="1"/>
  <c r="T164" i="1"/>
  <c r="W164" i="1"/>
  <c r="X164" i="1"/>
  <c r="Z164" i="1"/>
  <c r="AA164" i="1"/>
  <c r="AD164" i="1"/>
  <c r="AE164" i="1"/>
  <c r="AG164" i="1"/>
  <c r="AH164" i="1"/>
  <c r="AI164" i="1"/>
  <c r="AJ164" i="1"/>
  <c r="AK164" i="1"/>
  <c r="AL164" i="1"/>
  <c r="G165" i="1"/>
  <c r="H165" i="1"/>
  <c r="I165" i="1"/>
  <c r="J165" i="1"/>
  <c r="K165" i="1"/>
  <c r="M165" i="1"/>
  <c r="N165" i="1"/>
  <c r="P165" i="1"/>
  <c r="V165" i="1" s="1"/>
  <c r="Q165" i="1"/>
  <c r="S165" i="1"/>
  <c r="T165" i="1"/>
  <c r="W165" i="1"/>
  <c r="X165" i="1"/>
  <c r="Z165" i="1"/>
  <c r="AA165" i="1"/>
  <c r="AD165" i="1"/>
  <c r="AE165" i="1"/>
  <c r="AG165" i="1"/>
  <c r="AH165" i="1"/>
  <c r="AI165" i="1"/>
  <c r="AJ165" i="1"/>
  <c r="AK165" i="1"/>
  <c r="AL165" i="1"/>
  <c r="G166" i="1"/>
  <c r="H166" i="1"/>
  <c r="I166" i="1"/>
  <c r="J166" i="1"/>
  <c r="K166" i="1"/>
  <c r="M166" i="1"/>
  <c r="N166" i="1"/>
  <c r="P166" i="1"/>
  <c r="Q166" i="1"/>
  <c r="S166" i="1"/>
  <c r="T166" i="1"/>
  <c r="W166" i="1"/>
  <c r="X166" i="1"/>
  <c r="Z166" i="1"/>
  <c r="AA166" i="1"/>
  <c r="AD166" i="1"/>
  <c r="AE166" i="1"/>
  <c r="AG166" i="1"/>
  <c r="AH166" i="1"/>
  <c r="AI166" i="1"/>
  <c r="AJ166" i="1"/>
  <c r="AK166" i="1"/>
  <c r="AL166" i="1"/>
  <c r="G167" i="1"/>
  <c r="H167" i="1"/>
  <c r="I167" i="1"/>
  <c r="J167" i="1"/>
  <c r="K167" i="1"/>
  <c r="M167" i="1"/>
  <c r="N167" i="1"/>
  <c r="P167" i="1"/>
  <c r="Q167" i="1"/>
  <c r="S167" i="1"/>
  <c r="T167" i="1"/>
  <c r="W167" i="1"/>
  <c r="X167" i="1"/>
  <c r="Z167" i="1"/>
  <c r="AA167" i="1"/>
  <c r="AD167" i="1"/>
  <c r="AE167" i="1"/>
  <c r="AG167" i="1"/>
  <c r="AH167" i="1"/>
  <c r="AI167" i="1"/>
  <c r="AJ167" i="1"/>
  <c r="AK167" i="1"/>
  <c r="AL167" i="1"/>
  <c r="G168" i="1"/>
  <c r="H168" i="1"/>
  <c r="I168" i="1"/>
  <c r="J168" i="1"/>
  <c r="K168" i="1"/>
  <c r="M168" i="1"/>
  <c r="N168" i="1"/>
  <c r="P168" i="1"/>
  <c r="Q168" i="1"/>
  <c r="S168" i="1"/>
  <c r="T168" i="1"/>
  <c r="W168" i="1"/>
  <c r="X168" i="1"/>
  <c r="Z168" i="1"/>
  <c r="AA168" i="1"/>
  <c r="AD168" i="1"/>
  <c r="AE168" i="1"/>
  <c r="AG168" i="1"/>
  <c r="AH168" i="1"/>
  <c r="AI168" i="1"/>
  <c r="AJ168" i="1"/>
  <c r="AK168" i="1"/>
  <c r="AL168" i="1"/>
  <c r="G169" i="1"/>
  <c r="H169" i="1"/>
  <c r="I169" i="1"/>
  <c r="J169" i="1"/>
  <c r="K169" i="1"/>
  <c r="M169" i="1"/>
  <c r="N169" i="1"/>
  <c r="P169" i="1"/>
  <c r="Q169" i="1"/>
  <c r="S169" i="1"/>
  <c r="T169" i="1"/>
  <c r="W169" i="1"/>
  <c r="X169" i="1"/>
  <c r="Z169" i="1"/>
  <c r="AA169" i="1"/>
  <c r="AD169" i="1"/>
  <c r="AE169" i="1"/>
  <c r="AG169" i="1"/>
  <c r="AH169" i="1"/>
  <c r="AI169" i="1"/>
  <c r="AJ169" i="1"/>
  <c r="AK169" i="1"/>
  <c r="AL169" i="1"/>
  <c r="G170" i="1"/>
  <c r="H170" i="1"/>
  <c r="I170" i="1"/>
  <c r="J170" i="1"/>
  <c r="K170" i="1"/>
  <c r="M170" i="1"/>
  <c r="N170" i="1"/>
  <c r="P170" i="1"/>
  <c r="Q170" i="1"/>
  <c r="S170" i="1"/>
  <c r="T170" i="1"/>
  <c r="W170" i="1"/>
  <c r="X170" i="1"/>
  <c r="Z170" i="1"/>
  <c r="AA170" i="1"/>
  <c r="AD170" i="1"/>
  <c r="AE170" i="1"/>
  <c r="AG170" i="1"/>
  <c r="AH170" i="1"/>
  <c r="AI170" i="1"/>
  <c r="AJ170" i="1"/>
  <c r="AK170" i="1"/>
  <c r="AL170" i="1"/>
  <c r="G171" i="1"/>
  <c r="H171" i="1"/>
  <c r="I171" i="1"/>
  <c r="J171" i="1"/>
  <c r="K171" i="1"/>
  <c r="M171" i="1"/>
  <c r="N171" i="1"/>
  <c r="P171" i="1"/>
  <c r="Q171" i="1"/>
  <c r="S171" i="1"/>
  <c r="T171" i="1"/>
  <c r="W171" i="1"/>
  <c r="X171" i="1"/>
  <c r="Z171" i="1"/>
  <c r="AA171" i="1"/>
  <c r="AD171" i="1"/>
  <c r="AE171" i="1"/>
  <c r="AG171" i="1"/>
  <c r="AH171" i="1"/>
  <c r="AI171" i="1"/>
  <c r="AJ171" i="1"/>
  <c r="AK171" i="1"/>
  <c r="AL171" i="1"/>
  <c r="G172" i="1"/>
  <c r="H172" i="1"/>
  <c r="I172" i="1"/>
  <c r="J172" i="1"/>
  <c r="K172" i="1"/>
  <c r="M172" i="1"/>
  <c r="N172" i="1"/>
  <c r="P172" i="1"/>
  <c r="Q172" i="1"/>
  <c r="S172" i="1"/>
  <c r="T172" i="1"/>
  <c r="W172" i="1"/>
  <c r="X172" i="1"/>
  <c r="Z172" i="1"/>
  <c r="AA172" i="1"/>
  <c r="AD172" i="1"/>
  <c r="AE172" i="1"/>
  <c r="AG172" i="1"/>
  <c r="AH172" i="1"/>
  <c r="AI172" i="1"/>
  <c r="AJ172" i="1"/>
  <c r="AK172" i="1"/>
  <c r="AL172" i="1"/>
  <c r="G173" i="1"/>
  <c r="AN173" i="1" s="1"/>
  <c r="H173" i="1"/>
  <c r="I173" i="1"/>
  <c r="J173" i="1"/>
  <c r="K173" i="1"/>
  <c r="M173" i="1"/>
  <c r="N173" i="1"/>
  <c r="P173" i="1"/>
  <c r="Q173" i="1"/>
  <c r="S173" i="1"/>
  <c r="T173" i="1"/>
  <c r="W173" i="1"/>
  <c r="X173" i="1"/>
  <c r="Z173" i="1"/>
  <c r="AA173" i="1"/>
  <c r="AD173" i="1"/>
  <c r="AE173" i="1"/>
  <c r="AG173" i="1"/>
  <c r="AH173" i="1"/>
  <c r="AI173" i="1"/>
  <c r="AJ173" i="1"/>
  <c r="AK173" i="1"/>
  <c r="AL173" i="1"/>
  <c r="G174" i="1"/>
  <c r="AN174" i="1" s="1"/>
  <c r="AO174" i="1" s="1"/>
  <c r="H174" i="1"/>
  <c r="I174" i="1"/>
  <c r="J174" i="1"/>
  <c r="K174" i="1"/>
  <c r="M174" i="1"/>
  <c r="N174" i="1"/>
  <c r="P174" i="1"/>
  <c r="V174" i="1" s="1"/>
  <c r="Q174" i="1"/>
  <c r="S174" i="1"/>
  <c r="T174" i="1"/>
  <c r="W174" i="1"/>
  <c r="X174" i="1"/>
  <c r="Z174" i="1"/>
  <c r="AA174" i="1"/>
  <c r="AD174" i="1"/>
  <c r="AE174" i="1"/>
  <c r="AG174" i="1"/>
  <c r="AH174" i="1"/>
  <c r="AI174" i="1"/>
  <c r="AJ174" i="1"/>
  <c r="AK174" i="1"/>
  <c r="AL174" i="1"/>
  <c r="G175" i="1"/>
  <c r="AN175" i="1" s="1"/>
  <c r="H175" i="1"/>
  <c r="I175" i="1"/>
  <c r="J175" i="1"/>
  <c r="K175" i="1"/>
  <c r="M175" i="1"/>
  <c r="N175" i="1"/>
  <c r="P175" i="1"/>
  <c r="Q175" i="1"/>
  <c r="S175" i="1"/>
  <c r="T175" i="1"/>
  <c r="W175" i="1"/>
  <c r="X175" i="1"/>
  <c r="Z175" i="1"/>
  <c r="AA175" i="1"/>
  <c r="AD175" i="1"/>
  <c r="AE175" i="1"/>
  <c r="AG175" i="1"/>
  <c r="AH175" i="1"/>
  <c r="AI175" i="1"/>
  <c r="AJ175" i="1"/>
  <c r="AK175" i="1"/>
  <c r="AL175" i="1"/>
  <c r="G176" i="1"/>
  <c r="AN176" i="1" s="1"/>
  <c r="H176" i="1"/>
  <c r="I176" i="1"/>
  <c r="J176" i="1"/>
  <c r="K176" i="1"/>
  <c r="M176" i="1"/>
  <c r="N176" i="1"/>
  <c r="P176" i="1"/>
  <c r="Q176" i="1"/>
  <c r="S176" i="1"/>
  <c r="T176" i="1"/>
  <c r="W176" i="1"/>
  <c r="X176" i="1"/>
  <c r="Z176" i="1"/>
  <c r="AA176" i="1"/>
  <c r="AD176" i="1"/>
  <c r="AE176" i="1"/>
  <c r="AG176" i="1"/>
  <c r="AH176" i="1"/>
  <c r="AI176" i="1"/>
  <c r="AJ176" i="1"/>
  <c r="AK176" i="1"/>
  <c r="AL176" i="1"/>
  <c r="G177" i="1"/>
  <c r="AN177" i="1" s="1"/>
  <c r="AO177" i="1" s="1"/>
  <c r="H177" i="1"/>
  <c r="I177" i="1"/>
  <c r="J177" i="1"/>
  <c r="K177" i="1"/>
  <c r="M177" i="1"/>
  <c r="N177" i="1"/>
  <c r="P177" i="1"/>
  <c r="Q177" i="1"/>
  <c r="S177" i="1"/>
  <c r="T177" i="1"/>
  <c r="W177" i="1"/>
  <c r="X177" i="1"/>
  <c r="Z177" i="1"/>
  <c r="AA177" i="1"/>
  <c r="AD177" i="1"/>
  <c r="AE177" i="1"/>
  <c r="AG177" i="1"/>
  <c r="AH177" i="1"/>
  <c r="AI177" i="1"/>
  <c r="AJ177" i="1"/>
  <c r="AK177" i="1"/>
  <c r="AL177" i="1"/>
  <c r="G178" i="1"/>
  <c r="AN178" i="1" s="1"/>
  <c r="AO178" i="1" s="1"/>
  <c r="H178" i="1"/>
  <c r="I178" i="1"/>
  <c r="J178" i="1"/>
  <c r="K178" i="1"/>
  <c r="M178" i="1"/>
  <c r="N178" i="1"/>
  <c r="P178" i="1"/>
  <c r="Q178" i="1"/>
  <c r="S178" i="1"/>
  <c r="T178" i="1"/>
  <c r="W178" i="1"/>
  <c r="X178" i="1"/>
  <c r="Z178" i="1"/>
  <c r="AA178" i="1"/>
  <c r="AD178" i="1"/>
  <c r="AE178" i="1"/>
  <c r="AG178" i="1"/>
  <c r="AH178" i="1"/>
  <c r="AI178" i="1"/>
  <c r="AJ178" i="1"/>
  <c r="AK178" i="1"/>
  <c r="AL178" i="1"/>
  <c r="G179" i="1"/>
  <c r="AN179" i="1" s="1"/>
  <c r="AO179" i="1" s="1"/>
  <c r="H179" i="1"/>
  <c r="I179" i="1"/>
  <c r="J179" i="1"/>
  <c r="K179" i="1"/>
  <c r="M179" i="1"/>
  <c r="N179" i="1"/>
  <c r="P179" i="1"/>
  <c r="Q179" i="1"/>
  <c r="S179" i="1"/>
  <c r="T179" i="1"/>
  <c r="W179" i="1"/>
  <c r="X179" i="1"/>
  <c r="Z179" i="1"/>
  <c r="AA179" i="1"/>
  <c r="AD179" i="1"/>
  <c r="AE179" i="1"/>
  <c r="AG179" i="1"/>
  <c r="AH179" i="1"/>
  <c r="AI179" i="1"/>
  <c r="AJ179" i="1"/>
  <c r="AK179" i="1"/>
  <c r="AL179" i="1"/>
  <c r="G180" i="1"/>
  <c r="AN180" i="1" s="1"/>
  <c r="AO180" i="1" s="1"/>
  <c r="H180" i="1"/>
  <c r="I180" i="1"/>
  <c r="J180" i="1"/>
  <c r="K180" i="1"/>
  <c r="M180" i="1"/>
  <c r="N180" i="1"/>
  <c r="P180" i="1"/>
  <c r="Q180" i="1"/>
  <c r="S180" i="1"/>
  <c r="T180" i="1"/>
  <c r="W180" i="1"/>
  <c r="X180" i="1"/>
  <c r="Z180" i="1"/>
  <c r="AA180" i="1"/>
  <c r="AD180" i="1"/>
  <c r="AE180" i="1"/>
  <c r="AG180" i="1"/>
  <c r="AH180" i="1"/>
  <c r="AI180" i="1"/>
  <c r="AJ180" i="1"/>
  <c r="AK180" i="1"/>
  <c r="AL180" i="1"/>
  <c r="G181" i="1"/>
  <c r="AN181" i="1" s="1"/>
  <c r="AO181" i="1" s="1"/>
  <c r="H181" i="1"/>
  <c r="I181" i="1"/>
  <c r="J181" i="1"/>
  <c r="K181" i="1"/>
  <c r="M181" i="1"/>
  <c r="N181" i="1"/>
  <c r="P181" i="1"/>
  <c r="Q181" i="1"/>
  <c r="S181" i="1"/>
  <c r="T181" i="1"/>
  <c r="W181" i="1"/>
  <c r="X181" i="1"/>
  <c r="Z181" i="1"/>
  <c r="AA181" i="1"/>
  <c r="AD181" i="1"/>
  <c r="AE181" i="1"/>
  <c r="AG181" i="1"/>
  <c r="AH181" i="1"/>
  <c r="AI181" i="1"/>
  <c r="AJ181" i="1"/>
  <c r="AK181" i="1"/>
  <c r="AL181" i="1"/>
  <c r="G182" i="1"/>
  <c r="AN182" i="1" s="1"/>
  <c r="AO182" i="1" s="1"/>
  <c r="H182" i="1"/>
  <c r="I182" i="1"/>
  <c r="J182" i="1"/>
  <c r="K182" i="1"/>
  <c r="M182" i="1"/>
  <c r="N182" i="1"/>
  <c r="P182" i="1"/>
  <c r="Q182" i="1"/>
  <c r="S182" i="1"/>
  <c r="T182" i="1"/>
  <c r="W182" i="1"/>
  <c r="X182" i="1"/>
  <c r="Z182" i="1"/>
  <c r="AA182" i="1"/>
  <c r="AD182" i="1"/>
  <c r="AE182" i="1"/>
  <c r="AG182" i="1"/>
  <c r="AH182" i="1"/>
  <c r="AI182" i="1"/>
  <c r="AJ182" i="1"/>
  <c r="AK182" i="1"/>
  <c r="AL182" i="1"/>
  <c r="G183" i="1"/>
  <c r="AN183" i="1" s="1"/>
  <c r="AO183" i="1" s="1"/>
  <c r="H183" i="1"/>
  <c r="I183" i="1"/>
  <c r="J183" i="1"/>
  <c r="K183" i="1"/>
  <c r="M183" i="1"/>
  <c r="N183" i="1"/>
  <c r="P183" i="1"/>
  <c r="Q183" i="1"/>
  <c r="S183" i="1"/>
  <c r="T183" i="1"/>
  <c r="W183" i="1"/>
  <c r="X183" i="1"/>
  <c r="Z183" i="1"/>
  <c r="AA183" i="1"/>
  <c r="AD183" i="1"/>
  <c r="AE183" i="1"/>
  <c r="AG183" i="1"/>
  <c r="AH183" i="1"/>
  <c r="AI183" i="1"/>
  <c r="AJ183" i="1"/>
  <c r="AK183" i="1"/>
  <c r="AL183" i="1"/>
  <c r="G184" i="1"/>
  <c r="AN184" i="1" s="1"/>
  <c r="H184" i="1"/>
  <c r="I184" i="1"/>
  <c r="J184" i="1"/>
  <c r="K184" i="1"/>
  <c r="M184" i="1"/>
  <c r="N184" i="1"/>
  <c r="P184" i="1"/>
  <c r="Q184" i="1"/>
  <c r="S184" i="1"/>
  <c r="T184" i="1"/>
  <c r="W184" i="1"/>
  <c r="X184" i="1"/>
  <c r="Z184" i="1"/>
  <c r="AA184" i="1"/>
  <c r="AD184" i="1"/>
  <c r="AE184" i="1"/>
  <c r="AG184" i="1"/>
  <c r="AH184" i="1"/>
  <c r="AI184" i="1"/>
  <c r="AJ184" i="1"/>
  <c r="AK184" i="1"/>
  <c r="AL184" i="1"/>
  <c r="G185" i="1"/>
  <c r="AN185" i="1" s="1"/>
  <c r="AO185" i="1" s="1"/>
  <c r="H185" i="1"/>
  <c r="I185" i="1"/>
  <c r="J185" i="1"/>
  <c r="K185" i="1"/>
  <c r="M185" i="1"/>
  <c r="N185" i="1"/>
  <c r="P185" i="1"/>
  <c r="Q185" i="1"/>
  <c r="S185" i="1"/>
  <c r="T185" i="1"/>
  <c r="W185" i="1"/>
  <c r="X185" i="1"/>
  <c r="Z185" i="1"/>
  <c r="AA185" i="1"/>
  <c r="AD185" i="1"/>
  <c r="AE185" i="1"/>
  <c r="AG185" i="1"/>
  <c r="AH185" i="1"/>
  <c r="AI185" i="1"/>
  <c r="AJ185" i="1"/>
  <c r="AK185" i="1"/>
  <c r="AL185" i="1"/>
  <c r="G186" i="1"/>
  <c r="AN186" i="1" s="1"/>
  <c r="AO186" i="1" s="1"/>
  <c r="H186" i="1"/>
  <c r="I186" i="1"/>
  <c r="J186" i="1"/>
  <c r="K186" i="1"/>
  <c r="M186" i="1"/>
  <c r="N186" i="1"/>
  <c r="P186" i="1"/>
  <c r="Q186" i="1"/>
  <c r="S186" i="1"/>
  <c r="T186" i="1"/>
  <c r="W186" i="1"/>
  <c r="X186" i="1"/>
  <c r="Z186" i="1"/>
  <c r="AA186" i="1"/>
  <c r="AD186" i="1"/>
  <c r="AE186" i="1"/>
  <c r="AG186" i="1"/>
  <c r="AH186" i="1"/>
  <c r="AI186" i="1"/>
  <c r="AJ186" i="1"/>
  <c r="AK186" i="1"/>
  <c r="AL186" i="1"/>
  <c r="G187" i="1"/>
  <c r="AN187" i="1" s="1"/>
  <c r="AO187" i="1" s="1"/>
  <c r="H187" i="1"/>
  <c r="I187" i="1"/>
  <c r="J187" i="1"/>
  <c r="K187" i="1"/>
  <c r="M187" i="1"/>
  <c r="N187" i="1"/>
  <c r="P187" i="1"/>
  <c r="Q187" i="1"/>
  <c r="S187" i="1"/>
  <c r="T187" i="1"/>
  <c r="W187" i="1"/>
  <c r="X187" i="1"/>
  <c r="Z187" i="1"/>
  <c r="AA187" i="1"/>
  <c r="AD187" i="1"/>
  <c r="AE187" i="1"/>
  <c r="AG187" i="1"/>
  <c r="AH187" i="1"/>
  <c r="AI187" i="1"/>
  <c r="AJ187" i="1"/>
  <c r="AK187" i="1"/>
  <c r="AL187" i="1"/>
  <c r="G188" i="1"/>
  <c r="AN188" i="1" s="1"/>
  <c r="AO188" i="1" s="1"/>
  <c r="H188" i="1"/>
  <c r="I188" i="1"/>
  <c r="J188" i="1"/>
  <c r="K188" i="1"/>
  <c r="M188" i="1"/>
  <c r="N188" i="1"/>
  <c r="P188" i="1"/>
  <c r="Q188" i="1"/>
  <c r="S188" i="1"/>
  <c r="T188" i="1"/>
  <c r="W188" i="1"/>
  <c r="X188" i="1"/>
  <c r="Z188" i="1"/>
  <c r="AA188" i="1"/>
  <c r="AD188" i="1"/>
  <c r="AE188" i="1"/>
  <c r="AG188" i="1"/>
  <c r="AH188" i="1"/>
  <c r="AI188" i="1"/>
  <c r="AJ188" i="1"/>
  <c r="AK188" i="1"/>
  <c r="AL188" i="1"/>
  <c r="G189" i="1"/>
  <c r="AN189" i="1" s="1"/>
  <c r="AO189" i="1" s="1"/>
  <c r="H189" i="1"/>
  <c r="I189" i="1"/>
  <c r="J189" i="1"/>
  <c r="K189" i="1"/>
  <c r="M189" i="1"/>
  <c r="N189" i="1"/>
  <c r="P189" i="1"/>
  <c r="Q189" i="1"/>
  <c r="S189" i="1"/>
  <c r="T189" i="1"/>
  <c r="W189" i="1"/>
  <c r="X189" i="1"/>
  <c r="Z189" i="1"/>
  <c r="AA189" i="1"/>
  <c r="AD189" i="1"/>
  <c r="AE189" i="1"/>
  <c r="AG189" i="1"/>
  <c r="AH189" i="1"/>
  <c r="AI189" i="1"/>
  <c r="AJ189" i="1"/>
  <c r="AK189" i="1"/>
  <c r="AL189" i="1"/>
  <c r="G190" i="1"/>
  <c r="AN190" i="1" s="1"/>
  <c r="AO190" i="1" s="1"/>
  <c r="H190" i="1"/>
  <c r="I190" i="1"/>
  <c r="J190" i="1"/>
  <c r="K190" i="1"/>
  <c r="M190" i="1"/>
  <c r="N190" i="1"/>
  <c r="P190" i="1"/>
  <c r="Q190" i="1"/>
  <c r="S190" i="1"/>
  <c r="T190" i="1"/>
  <c r="W190" i="1"/>
  <c r="X190" i="1"/>
  <c r="Z190" i="1"/>
  <c r="AA190" i="1"/>
  <c r="AD190" i="1"/>
  <c r="AE190" i="1"/>
  <c r="AG190" i="1"/>
  <c r="AH190" i="1"/>
  <c r="AI190" i="1"/>
  <c r="AJ190" i="1"/>
  <c r="AK190" i="1"/>
  <c r="AL190" i="1"/>
  <c r="G191" i="1"/>
  <c r="H191" i="1"/>
  <c r="I191" i="1"/>
  <c r="J191" i="1"/>
  <c r="K191" i="1"/>
  <c r="M191" i="1"/>
  <c r="N191" i="1"/>
  <c r="P191" i="1"/>
  <c r="Q191" i="1"/>
  <c r="S191" i="1"/>
  <c r="T191" i="1"/>
  <c r="W191" i="1"/>
  <c r="X191" i="1"/>
  <c r="Z191" i="1"/>
  <c r="AA191" i="1"/>
  <c r="AD191" i="1"/>
  <c r="AE191" i="1"/>
  <c r="AG191" i="1"/>
  <c r="AH191" i="1"/>
  <c r="AI191" i="1"/>
  <c r="AJ191" i="1"/>
  <c r="AK191" i="1"/>
  <c r="AL191" i="1"/>
  <c r="G192" i="1"/>
  <c r="H192" i="1"/>
  <c r="I192" i="1"/>
  <c r="J192" i="1"/>
  <c r="K192" i="1"/>
  <c r="M192" i="1"/>
  <c r="N192" i="1"/>
  <c r="P192" i="1"/>
  <c r="Q192" i="1"/>
  <c r="S192" i="1"/>
  <c r="T192" i="1"/>
  <c r="W192" i="1"/>
  <c r="X192" i="1"/>
  <c r="Z192" i="1"/>
  <c r="AA192" i="1"/>
  <c r="AD192" i="1"/>
  <c r="AE192" i="1"/>
  <c r="AG192" i="1"/>
  <c r="AH192" i="1"/>
  <c r="AI192" i="1"/>
  <c r="AJ192" i="1"/>
  <c r="AK192" i="1"/>
  <c r="AL192" i="1"/>
  <c r="G193" i="1"/>
  <c r="H193" i="1"/>
  <c r="I193" i="1"/>
  <c r="J193" i="1"/>
  <c r="K193" i="1"/>
  <c r="M193" i="1"/>
  <c r="N193" i="1"/>
  <c r="P193" i="1"/>
  <c r="Q193" i="1"/>
  <c r="S193" i="1"/>
  <c r="T193" i="1"/>
  <c r="W193" i="1"/>
  <c r="X193" i="1"/>
  <c r="Z193" i="1"/>
  <c r="AA193" i="1"/>
  <c r="AD193" i="1"/>
  <c r="AE193" i="1"/>
  <c r="AG193" i="1"/>
  <c r="AH193" i="1"/>
  <c r="AI193" i="1"/>
  <c r="AJ193" i="1"/>
  <c r="AK193" i="1"/>
  <c r="AL193" i="1"/>
  <c r="G194" i="1"/>
  <c r="H194" i="1"/>
  <c r="I194" i="1"/>
  <c r="J194" i="1"/>
  <c r="K194" i="1"/>
  <c r="M194" i="1"/>
  <c r="N194" i="1"/>
  <c r="P194" i="1"/>
  <c r="Q194" i="1"/>
  <c r="S194" i="1"/>
  <c r="T194" i="1"/>
  <c r="W194" i="1"/>
  <c r="X194" i="1"/>
  <c r="Z194" i="1"/>
  <c r="AA194" i="1"/>
  <c r="AD194" i="1"/>
  <c r="AE194" i="1"/>
  <c r="AG194" i="1"/>
  <c r="AH194" i="1"/>
  <c r="AI194" i="1"/>
  <c r="AJ194" i="1"/>
  <c r="AK194" i="1"/>
  <c r="AL194" i="1"/>
  <c r="G195" i="1"/>
  <c r="H195" i="1"/>
  <c r="I195" i="1"/>
  <c r="J195" i="1"/>
  <c r="K195" i="1"/>
  <c r="M195" i="1"/>
  <c r="N195" i="1"/>
  <c r="P195" i="1"/>
  <c r="Q195" i="1"/>
  <c r="S195" i="1"/>
  <c r="T195" i="1"/>
  <c r="W195" i="1"/>
  <c r="X195" i="1"/>
  <c r="Z195" i="1"/>
  <c r="AA195" i="1"/>
  <c r="AD195" i="1"/>
  <c r="AE195" i="1"/>
  <c r="AG195" i="1"/>
  <c r="AH195" i="1"/>
  <c r="AI195" i="1"/>
  <c r="AJ195" i="1"/>
  <c r="AK195" i="1"/>
  <c r="AL195" i="1"/>
  <c r="G196" i="1"/>
  <c r="H196" i="1"/>
  <c r="I196" i="1"/>
  <c r="J196" i="1"/>
  <c r="K196" i="1"/>
  <c r="M196" i="1"/>
  <c r="N196" i="1"/>
  <c r="P196" i="1"/>
  <c r="Q196" i="1"/>
  <c r="S196" i="1"/>
  <c r="T196" i="1"/>
  <c r="W196" i="1"/>
  <c r="X196" i="1"/>
  <c r="Z196" i="1"/>
  <c r="AA196" i="1"/>
  <c r="AD196" i="1"/>
  <c r="AE196" i="1"/>
  <c r="AG196" i="1"/>
  <c r="AH196" i="1"/>
  <c r="AI196" i="1"/>
  <c r="AJ196" i="1"/>
  <c r="AK196" i="1"/>
  <c r="AL196" i="1"/>
  <c r="G197" i="1"/>
  <c r="H197" i="1"/>
  <c r="I197" i="1"/>
  <c r="J197" i="1"/>
  <c r="K197" i="1"/>
  <c r="M197" i="1"/>
  <c r="N197" i="1"/>
  <c r="P197" i="1"/>
  <c r="Q197" i="1"/>
  <c r="S197" i="1"/>
  <c r="T197" i="1"/>
  <c r="W197" i="1"/>
  <c r="X197" i="1"/>
  <c r="Z197" i="1"/>
  <c r="AA197" i="1"/>
  <c r="AD197" i="1"/>
  <c r="AE197" i="1"/>
  <c r="AG197" i="1"/>
  <c r="AH197" i="1"/>
  <c r="AI197" i="1"/>
  <c r="AJ197" i="1"/>
  <c r="AK197" i="1"/>
  <c r="AL197" i="1"/>
  <c r="G198" i="1"/>
  <c r="H198" i="1"/>
  <c r="I198" i="1"/>
  <c r="J198" i="1"/>
  <c r="K198" i="1"/>
  <c r="M198" i="1"/>
  <c r="N198" i="1"/>
  <c r="P198" i="1"/>
  <c r="Q198" i="1"/>
  <c r="S198" i="1"/>
  <c r="T198" i="1"/>
  <c r="W198" i="1"/>
  <c r="X198" i="1"/>
  <c r="Z198" i="1"/>
  <c r="AA198" i="1"/>
  <c r="AD198" i="1"/>
  <c r="AE198" i="1"/>
  <c r="AG198" i="1"/>
  <c r="AH198" i="1"/>
  <c r="AI198" i="1"/>
  <c r="AJ198" i="1"/>
  <c r="AK198" i="1"/>
  <c r="AL198" i="1"/>
  <c r="G199" i="1"/>
  <c r="H199" i="1"/>
  <c r="I199" i="1"/>
  <c r="J199" i="1"/>
  <c r="K199" i="1"/>
  <c r="M199" i="1"/>
  <c r="N199" i="1"/>
  <c r="P199" i="1"/>
  <c r="Q199" i="1"/>
  <c r="S199" i="1"/>
  <c r="T199" i="1"/>
  <c r="W199" i="1"/>
  <c r="X199" i="1"/>
  <c r="Z199" i="1"/>
  <c r="AA199" i="1"/>
  <c r="AD199" i="1"/>
  <c r="AE199" i="1"/>
  <c r="AG199" i="1"/>
  <c r="AH199" i="1"/>
  <c r="AI199" i="1"/>
  <c r="AJ199" i="1"/>
  <c r="AK199" i="1"/>
  <c r="AL199" i="1"/>
  <c r="G200" i="1"/>
  <c r="H200" i="1"/>
  <c r="I200" i="1"/>
  <c r="J200" i="1"/>
  <c r="K200" i="1"/>
  <c r="M200" i="1"/>
  <c r="N200" i="1"/>
  <c r="P200" i="1"/>
  <c r="Q200" i="1"/>
  <c r="S200" i="1"/>
  <c r="T200" i="1"/>
  <c r="W200" i="1"/>
  <c r="X200" i="1"/>
  <c r="Z200" i="1"/>
  <c r="AA200" i="1"/>
  <c r="AD200" i="1"/>
  <c r="AE200" i="1"/>
  <c r="AG200" i="1"/>
  <c r="AH200" i="1"/>
  <c r="AI200" i="1"/>
  <c r="AJ200" i="1"/>
  <c r="AK200" i="1"/>
  <c r="AL200" i="1"/>
  <c r="G201" i="1"/>
  <c r="AN201" i="1" s="1"/>
  <c r="AO201" i="1" s="1"/>
  <c r="H201" i="1"/>
  <c r="I201" i="1"/>
  <c r="J201" i="1"/>
  <c r="K201" i="1"/>
  <c r="M201" i="1"/>
  <c r="N201" i="1"/>
  <c r="P201" i="1"/>
  <c r="Q201" i="1"/>
  <c r="S201" i="1"/>
  <c r="T201" i="1"/>
  <c r="W201" i="1"/>
  <c r="X201" i="1"/>
  <c r="Z201" i="1"/>
  <c r="AA201" i="1"/>
  <c r="AD201" i="1"/>
  <c r="AE201" i="1"/>
  <c r="AG201" i="1"/>
  <c r="AH201" i="1"/>
  <c r="AI201" i="1"/>
  <c r="AJ201" i="1"/>
  <c r="AK201" i="1"/>
  <c r="AL201" i="1"/>
  <c r="G202" i="1"/>
  <c r="H202" i="1"/>
  <c r="I202" i="1"/>
  <c r="J202" i="1"/>
  <c r="K202" i="1"/>
  <c r="M202" i="1"/>
  <c r="N202" i="1"/>
  <c r="P202" i="1"/>
  <c r="Q202" i="1"/>
  <c r="S202" i="1"/>
  <c r="T202" i="1"/>
  <c r="W202" i="1"/>
  <c r="X202" i="1"/>
  <c r="Z202" i="1"/>
  <c r="AA202" i="1"/>
  <c r="AD202" i="1"/>
  <c r="AE202" i="1"/>
  <c r="AG202" i="1"/>
  <c r="AH202" i="1"/>
  <c r="AI202" i="1"/>
  <c r="AJ202" i="1"/>
  <c r="AK202" i="1"/>
  <c r="AL202" i="1"/>
  <c r="G203" i="1"/>
  <c r="H203" i="1"/>
  <c r="I203" i="1"/>
  <c r="J203" i="1"/>
  <c r="K203" i="1"/>
  <c r="M203" i="1"/>
  <c r="N203" i="1"/>
  <c r="P203" i="1"/>
  <c r="Q203" i="1"/>
  <c r="S203" i="1"/>
  <c r="T203" i="1"/>
  <c r="W203" i="1"/>
  <c r="X203" i="1"/>
  <c r="Z203" i="1"/>
  <c r="AA203" i="1"/>
  <c r="AD203" i="1"/>
  <c r="AE203" i="1"/>
  <c r="AG203" i="1"/>
  <c r="AH203" i="1"/>
  <c r="AI203" i="1"/>
  <c r="AJ203" i="1"/>
  <c r="AK203" i="1"/>
  <c r="AL203" i="1"/>
  <c r="G204" i="1"/>
  <c r="AN204" i="1" s="1"/>
  <c r="AO204" i="1" s="1"/>
  <c r="H204" i="1"/>
  <c r="I204" i="1"/>
  <c r="J204" i="1"/>
  <c r="K204" i="1"/>
  <c r="M204" i="1"/>
  <c r="N204" i="1"/>
  <c r="P204" i="1"/>
  <c r="Q204" i="1"/>
  <c r="S204" i="1"/>
  <c r="T204" i="1"/>
  <c r="W204" i="1"/>
  <c r="X204" i="1"/>
  <c r="Z204" i="1"/>
  <c r="AA204" i="1"/>
  <c r="AD204" i="1"/>
  <c r="AE204" i="1"/>
  <c r="AG204" i="1"/>
  <c r="AH204" i="1"/>
  <c r="AI204" i="1"/>
  <c r="AJ204" i="1"/>
  <c r="AK204" i="1"/>
  <c r="AL204" i="1"/>
  <c r="G205" i="1"/>
  <c r="AN205" i="1" s="1"/>
  <c r="AO205" i="1" s="1"/>
  <c r="H205" i="1"/>
  <c r="I205" i="1"/>
  <c r="J205" i="1"/>
  <c r="K205" i="1"/>
  <c r="M205" i="1"/>
  <c r="N205" i="1"/>
  <c r="P205" i="1"/>
  <c r="Q205" i="1"/>
  <c r="S205" i="1"/>
  <c r="T205" i="1"/>
  <c r="W205" i="1"/>
  <c r="X205" i="1"/>
  <c r="Z205" i="1"/>
  <c r="AA205" i="1"/>
  <c r="AD205" i="1"/>
  <c r="AE205" i="1"/>
  <c r="AG205" i="1"/>
  <c r="AH205" i="1"/>
  <c r="AI205" i="1"/>
  <c r="AJ205" i="1"/>
  <c r="AK205" i="1"/>
  <c r="AL205" i="1"/>
  <c r="G206" i="1"/>
  <c r="AN206" i="1" s="1"/>
  <c r="H206" i="1"/>
  <c r="I206" i="1"/>
  <c r="J206" i="1"/>
  <c r="K206" i="1"/>
  <c r="M206" i="1"/>
  <c r="N206" i="1"/>
  <c r="P206" i="1"/>
  <c r="Q206" i="1"/>
  <c r="S206" i="1"/>
  <c r="T206" i="1"/>
  <c r="W206" i="1"/>
  <c r="X206" i="1"/>
  <c r="Z206" i="1"/>
  <c r="AA206" i="1"/>
  <c r="AD206" i="1"/>
  <c r="AE206" i="1"/>
  <c r="AG206" i="1"/>
  <c r="AH206" i="1"/>
  <c r="AI206" i="1"/>
  <c r="AJ206" i="1"/>
  <c r="AK206" i="1"/>
  <c r="AL206" i="1"/>
  <c r="G207" i="1"/>
  <c r="AN207" i="1" s="1"/>
  <c r="AO207" i="1" s="1"/>
  <c r="H207" i="1"/>
  <c r="I207" i="1"/>
  <c r="J207" i="1"/>
  <c r="K207" i="1"/>
  <c r="M207" i="1"/>
  <c r="N207" i="1"/>
  <c r="P207" i="1"/>
  <c r="Q207" i="1"/>
  <c r="S207" i="1"/>
  <c r="T207" i="1"/>
  <c r="W207" i="1"/>
  <c r="X207" i="1"/>
  <c r="Z207" i="1"/>
  <c r="AA207" i="1"/>
  <c r="AD207" i="1"/>
  <c r="AE207" i="1"/>
  <c r="AG207" i="1"/>
  <c r="AH207" i="1"/>
  <c r="AI207" i="1"/>
  <c r="AJ207" i="1"/>
  <c r="AK207" i="1"/>
  <c r="AL207" i="1"/>
  <c r="G208" i="1"/>
  <c r="AN208" i="1" s="1"/>
  <c r="AO208" i="1" s="1"/>
  <c r="H208" i="1"/>
  <c r="I208" i="1"/>
  <c r="J208" i="1"/>
  <c r="K208" i="1"/>
  <c r="M208" i="1"/>
  <c r="N208" i="1"/>
  <c r="P208" i="1"/>
  <c r="Q208" i="1"/>
  <c r="S208" i="1"/>
  <c r="T208" i="1"/>
  <c r="W208" i="1"/>
  <c r="X208" i="1"/>
  <c r="Z208" i="1"/>
  <c r="AA208" i="1"/>
  <c r="AD208" i="1"/>
  <c r="AE208" i="1"/>
  <c r="AG208" i="1"/>
  <c r="AH208" i="1"/>
  <c r="AI208" i="1"/>
  <c r="AJ208" i="1"/>
  <c r="AK208" i="1"/>
  <c r="AL208" i="1"/>
  <c r="G209" i="1"/>
  <c r="AN209" i="1" s="1"/>
  <c r="AO209" i="1" s="1"/>
  <c r="H209" i="1"/>
  <c r="I209" i="1"/>
  <c r="J209" i="1"/>
  <c r="K209" i="1"/>
  <c r="M209" i="1"/>
  <c r="N209" i="1"/>
  <c r="P209" i="1"/>
  <c r="Q209" i="1"/>
  <c r="S209" i="1"/>
  <c r="T209" i="1"/>
  <c r="W209" i="1"/>
  <c r="X209" i="1"/>
  <c r="Z209" i="1"/>
  <c r="AA209" i="1"/>
  <c r="AD209" i="1"/>
  <c r="AE209" i="1"/>
  <c r="AG209" i="1"/>
  <c r="AH209" i="1"/>
  <c r="AI209" i="1"/>
  <c r="AJ209" i="1"/>
  <c r="AK209" i="1"/>
  <c r="AL209" i="1"/>
  <c r="G210" i="1"/>
  <c r="AN210" i="1" s="1"/>
  <c r="AO210" i="1" s="1"/>
  <c r="H210" i="1"/>
  <c r="I210" i="1"/>
  <c r="J210" i="1"/>
  <c r="K210" i="1"/>
  <c r="M210" i="1"/>
  <c r="N210" i="1"/>
  <c r="P210" i="1"/>
  <c r="Q210" i="1"/>
  <c r="S210" i="1"/>
  <c r="T210" i="1"/>
  <c r="W210" i="1"/>
  <c r="X210" i="1"/>
  <c r="Z210" i="1"/>
  <c r="AA210" i="1"/>
  <c r="AD210" i="1"/>
  <c r="AE210" i="1"/>
  <c r="AG210" i="1"/>
  <c r="AH210" i="1"/>
  <c r="AI210" i="1"/>
  <c r="AJ210" i="1"/>
  <c r="AK210" i="1"/>
  <c r="AL210" i="1"/>
  <c r="G211" i="1"/>
  <c r="AN211" i="1" s="1"/>
  <c r="AO211" i="1" s="1"/>
  <c r="H211" i="1"/>
  <c r="I211" i="1"/>
  <c r="J211" i="1"/>
  <c r="K211" i="1"/>
  <c r="M211" i="1"/>
  <c r="N211" i="1"/>
  <c r="P211" i="1"/>
  <c r="Q211" i="1"/>
  <c r="S211" i="1"/>
  <c r="T211" i="1"/>
  <c r="W211" i="1"/>
  <c r="X211" i="1"/>
  <c r="Z211" i="1"/>
  <c r="AA211" i="1"/>
  <c r="AD211" i="1"/>
  <c r="AE211" i="1"/>
  <c r="AG211" i="1"/>
  <c r="AH211" i="1"/>
  <c r="AI211" i="1"/>
  <c r="AJ211" i="1"/>
  <c r="AK211" i="1"/>
  <c r="AL211" i="1"/>
  <c r="G212" i="1"/>
  <c r="AN212" i="1" s="1"/>
  <c r="AO212" i="1" s="1"/>
  <c r="H212" i="1"/>
  <c r="I212" i="1"/>
  <c r="J212" i="1"/>
  <c r="K212" i="1"/>
  <c r="M212" i="1"/>
  <c r="N212" i="1"/>
  <c r="P212" i="1"/>
  <c r="Q212" i="1"/>
  <c r="S212" i="1"/>
  <c r="T212" i="1"/>
  <c r="W212" i="1"/>
  <c r="X212" i="1"/>
  <c r="Z212" i="1"/>
  <c r="AA212" i="1"/>
  <c r="AD212" i="1"/>
  <c r="AE212" i="1"/>
  <c r="AG212" i="1"/>
  <c r="AH212" i="1"/>
  <c r="AI212" i="1"/>
  <c r="AJ212" i="1"/>
  <c r="AK212" i="1"/>
  <c r="AL212" i="1"/>
  <c r="G213" i="1"/>
  <c r="AN213" i="1" s="1"/>
  <c r="AO213" i="1" s="1"/>
  <c r="H213" i="1"/>
  <c r="I213" i="1"/>
  <c r="J213" i="1"/>
  <c r="K213" i="1"/>
  <c r="M213" i="1"/>
  <c r="N213" i="1"/>
  <c r="P213" i="1"/>
  <c r="Q213" i="1"/>
  <c r="S213" i="1"/>
  <c r="T213" i="1"/>
  <c r="W213" i="1"/>
  <c r="X213" i="1"/>
  <c r="Z213" i="1"/>
  <c r="AA213" i="1"/>
  <c r="AD213" i="1"/>
  <c r="AE213" i="1"/>
  <c r="AG213" i="1"/>
  <c r="AH213" i="1"/>
  <c r="AI213" i="1"/>
  <c r="AJ213" i="1"/>
  <c r="AK213" i="1"/>
  <c r="AL213" i="1"/>
  <c r="G214" i="1"/>
  <c r="AN214" i="1" s="1"/>
  <c r="AO214" i="1" s="1"/>
  <c r="H214" i="1"/>
  <c r="I214" i="1"/>
  <c r="J214" i="1"/>
  <c r="K214" i="1"/>
  <c r="M214" i="1"/>
  <c r="N214" i="1"/>
  <c r="P214" i="1"/>
  <c r="Q214" i="1"/>
  <c r="S214" i="1"/>
  <c r="T214" i="1"/>
  <c r="W214" i="1"/>
  <c r="X214" i="1"/>
  <c r="Z214" i="1"/>
  <c r="AA214" i="1"/>
  <c r="AD214" i="1"/>
  <c r="AE214" i="1"/>
  <c r="AG214" i="1"/>
  <c r="AH214" i="1"/>
  <c r="AI214" i="1"/>
  <c r="AJ214" i="1"/>
  <c r="AK214" i="1"/>
  <c r="AL214" i="1"/>
  <c r="G215" i="1"/>
  <c r="AN215" i="1" s="1"/>
  <c r="AO215" i="1" s="1"/>
  <c r="H215" i="1"/>
  <c r="I215" i="1"/>
  <c r="J215" i="1"/>
  <c r="K215" i="1"/>
  <c r="M215" i="1"/>
  <c r="N215" i="1"/>
  <c r="P215" i="1"/>
  <c r="Q215" i="1"/>
  <c r="S215" i="1"/>
  <c r="T215" i="1"/>
  <c r="W215" i="1"/>
  <c r="X215" i="1"/>
  <c r="Z215" i="1"/>
  <c r="AA215" i="1"/>
  <c r="AD215" i="1"/>
  <c r="AE215" i="1"/>
  <c r="AG215" i="1"/>
  <c r="AH215" i="1"/>
  <c r="AI215" i="1"/>
  <c r="AJ215" i="1"/>
  <c r="AK215" i="1"/>
  <c r="AL215" i="1"/>
  <c r="G216" i="1"/>
  <c r="AN216" i="1" s="1"/>
  <c r="AO216" i="1" s="1"/>
  <c r="H216" i="1"/>
  <c r="I216" i="1"/>
  <c r="J216" i="1"/>
  <c r="K216" i="1"/>
  <c r="M216" i="1"/>
  <c r="N216" i="1"/>
  <c r="P216" i="1"/>
  <c r="Q216" i="1"/>
  <c r="S216" i="1"/>
  <c r="T216" i="1"/>
  <c r="W216" i="1"/>
  <c r="X216" i="1"/>
  <c r="Z216" i="1"/>
  <c r="AA216" i="1"/>
  <c r="AD216" i="1"/>
  <c r="AE216" i="1"/>
  <c r="AG216" i="1"/>
  <c r="AH216" i="1"/>
  <c r="AI216" i="1"/>
  <c r="AJ216" i="1"/>
  <c r="AK216" i="1"/>
  <c r="AL216" i="1"/>
  <c r="G217" i="1"/>
  <c r="AN217" i="1" s="1"/>
  <c r="AO217" i="1" s="1"/>
  <c r="H217" i="1"/>
  <c r="I217" i="1"/>
  <c r="J217" i="1"/>
  <c r="K217" i="1"/>
  <c r="M217" i="1"/>
  <c r="N217" i="1"/>
  <c r="P217" i="1"/>
  <c r="Q217" i="1"/>
  <c r="S217" i="1"/>
  <c r="T217" i="1"/>
  <c r="W217" i="1"/>
  <c r="X217" i="1"/>
  <c r="Z217" i="1"/>
  <c r="AA217" i="1"/>
  <c r="AD217" i="1"/>
  <c r="AE217" i="1"/>
  <c r="AG217" i="1"/>
  <c r="AH217" i="1"/>
  <c r="AI217" i="1"/>
  <c r="AJ217" i="1"/>
  <c r="AK217" i="1"/>
  <c r="AL217" i="1"/>
  <c r="G218" i="1"/>
  <c r="AN218" i="1" s="1"/>
  <c r="AO218" i="1" s="1"/>
  <c r="H218" i="1"/>
  <c r="I218" i="1"/>
  <c r="J218" i="1"/>
  <c r="K218" i="1"/>
  <c r="M218" i="1"/>
  <c r="N218" i="1"/>
  <c r="P218" i="1"/>
  <c r="Q218" i="1"/>
  <c r="S218" i="1"/>
  <c r="T218" i="1"/>
  <c r="W218" i="1"/>
  <c r="X218" i="1"/>
  <c r="Z218" i="1"/>
  <c r="AA218" i="1"/>
  <c r="AD218" i="1"/>
  <c r="AE218" i="1"/>
  <c r="AG218" i="1"/>
  <c r="AH218" i="1"/>
  <c r="AI218" i="1"/>
  <c r="AJ218" i="1"/>
  <c r="AK218" i="1"/>
  <c r="AL218" i="1"/>
  <c r="G219" i="1"/>
  <c r="AN219" i="1" s="1"/>
  <c r="AO219" i="1" s="1"/>
  <c r="H219" i="1"/>
  <c r="I219" i="1"/>
  <c r="J219" i="1"/>
  <c r="K219" i="1"/>
  <c r="M219" i="1"/>
  <c r="N219" i="1"/>
  <c r="P219" i="1"/>
  <c r="Q219" i="1"/>
  <c r="S219" i="1"/>
  <c r="T219" i="1"/>
  <c r="W219" i="1"/>
  <c r="X219" i="1"/>
  <c r="Z219" i="1"/>
  <c r="AA219" i="1"/>
  <c r="AD219" i="1"/>
  <c r="AE219" i="1"/>
  <c r="AG219" i="1"/>
  <c r="AH219" i="1"/>
  <c r="AI219" i="1"/>
  <c r="AJ219" i="1"/>
  <c r="AK219" i="1"/>
  <c r="AL219" i="1"/>
  <c r="G220" i="1"/>
  <c r="AN220" i="1" s="1"/>
  <c r="AO220" i="1" s="1"/>
  <c r="H220" i="1"/>
  <c r="I220" i="1"/>
  <c r="J220" i="1"/>
  <c r="K220" i="1"/>
  <c r="M220" i="1"/>
  <c r="N220" i="1"/>
  <c r="P220" i="1"/>
  <c r="Q220" i="1"/>
  <c r="S220" i="1"/>
  <c r="T220" i="1"/>
  <c r="W220" i="1"/>
  <c r="X220" i="1"/>
  <c r="Z220" i="1"/>
  <c r="AA220" i="1"/>
  <c r="AD220" i="1"/>
  <c r="AE220" i="1"/>
  <c r="AG220" i="1"/>
  <c r="AH220" i="1"/>
  <c r="AI220" i="1"/>
  <c r="AJ220" i="1"/>
  <c r="AK220" i="1"/>
  <c r="AL220" i="1"/>
  <c r="G221" i="1"/>
  <c r="AN221" i="1" s="1"/>
  <c r="AO221" i="1" s="1"/>
  <c r="H221" i="1"/>
  <c r="I221" i="1"/>
  <c r="J221" i="1"/>
  <c r="K221" i="1"/>
  <c r="M221" i="1"/>
  <c r="N221" i="1"/>
  <c r="P221" i="1"/>
  <c r="Q221" i="1"/>
  <c r="S221" i="1"/>
  <c r="T221" i="1"/>
  <c r="W221" i="1"/>
  <c r="X221" i="1"/>
  <c r="Z221" i="1"/>
  <c r="AA221" i="1"/>
  <c r="AD221" i="1"/>
  <c r="AE221" i="1"/>
  <c r="AG221" i="1"/>
  <c r="AH221" i="1"/>
  <c r="AI221" i="1"/>
  <c r="AJ221" i="1"/>
  <c r="AK221" i="1"/>
  <c r="AL221" i="1"/>
  <c r="G222" i="1"/>
  <c r="AN222" i="1" s="1"/>
  <c r="AO222" i="1" s="1"/>
  <c r="H222" i="1"/>
  <c r="I222" i="1"/>
  <c r="J222" i="1"/>
  <c r="K222" i="1"/>
  <c r="M222" i="1"/>
  <c r="N222" i="1"/>
  <c r="P222" i="1"/>
  <c r="Q222" i="1"/>
  <c r="S222" i="1"/>
  <c r="T222" i="1"/>
  <c r="W222" i="1"/>
  <c r="X222" i="1"/>
  <c r="Z222" i="1"/>
  <c r="AA222" i="1"/>
  <c r="AD222" i="1"/>
  <c r="AE222" i="1"/>
  <c r="AG222" i="1"/>
  <c r="AH222" i="1"/>
  <c r="AI222" i="1"/>
  <c r="AJ222" i="1"/>
  <c r="AK222" i="1"/>
  <c r="AL222" i="1"/>
  <c r="G223" i="1"/>
  <c r="AN223" i="1" s="1"/>
  <c r="AO223" i="1" s="1"/>
  <c r="H223" i="1"/>
  <c r="I223" i="1"/>
  <c r="J223" i="1"/>
  <c r="K223" i="1"/>
  <c r="M223" i="1"/>
  <c r="N223" i="1"/>
  <c r="P223" i="1"/>
  <c r="Q223" i="1"/>
  <c r="S223" i="1"/>
  <c r="T223" i="1"/>
  <c r="W223" i="1"/>
  <c r="X223" i="1"/>
  <c r="Z223" i="1"/>
  <c r="AA223" i="1"/>
  <c r="AD223" i="1"/>
  <c r="AE223" i="1"/>
  <c r="AG223" i="1"/>
  <c r="AH223" i="1"/>
  <c r="AI223" i="1"/>
  <c r="AJ223" i="1"/>
  <c r="AK223" i="1"/>
  <c r="AL223" i="1"/>
  <c r="G224" i="1"/>
  <c r="AN224" i="1" s="1"/>
  <c r="AO224" i="1" s="1"/>
  <c r="H224" i="1"/>
  <c r="I224" i="1"/>
  <c r="J224" i="1"/>
  <c r="K224" i="1"/>
  <c r="M224" i="1"/>
  <c r="N224" i="1"/>
  <c r="P224" i="1"/>
  <c r="Q224" i="1"/>
  <c r="S224" i="1"/>
  <c r="T224" i="1"/>
  <c r="W224" i="1"/>
  <c r="X224" i="1"/>
  <c r="Z224" i="1"/>
  <c r="AA224" i="1"/>
  <c r="AD224" i="1"/>
  <c r="AE224" i="1"/>
  <c r="AG224" i="1"/>
  <c r="AH224" i="1"/>
  <c r="AI224" i="1"/>
  <c r="AJ224" i="1"/>
  <c r="AK224" i="1"/>
  <c r="AL224" i="1"/>
  <c r="G225" i="1"/>
  <c r="AN225" i="1" s="1"/>
  <c r="AO225" i="1" s="1"/>
  <c r="H225" i="1"/>
  <c r="I225" i="1"/>
  <c r="J225" i="1"/>
  <c r="K225" i="1"/>
  <c r="M225" i="1"/>
  <c r="N225" i="1"/>
  <c r="P225" i="1"/>
  <c r="Q225" i="1"/>
  <c r="S225" i="1"/>
  <c r="T225" i="1"/>
  <c r="W225" i="1"/>
  <c r="X225" i="1"/>
  <c r="Z225" i="1"/>
  <c r="AA225" i="1"/>
  <c r="AD225" i="1"/>
  <c r="AE225" i="1"/>
  <c r="AG225" i="1"/>
  <c r="AH225" i="1"/>
  <c r="AI225" i="1"/>
  <c r="AJ225" i="1"/>
  <c r="AK225" i="1"/>
  <c r="AL225" i="1"/>
  <c r="G226" i="1"/>
  <c r="AN226" i="1" s="1"/>
  <c r="AO226" i="1" s="1"/>
  <c r="H226" i="1"/>
  <c r="I226" i="1"/>
  <c r="J226" i="1"/>
  <c r="K226" i="1"/>
  <c r="M226" i="1"/>
  <c r="N226" i="1"/>
  <c r="P226" i="1"/>
  <c r="Q226" i="1"/>
  <c r="S226" i="1"/>
  <c r="T226" i="1"/>
  <c r="W226" i="1"/>
  <c r="X226" i="1"/>
  <c r="Z226" i="1"/>
  <c r="AA226" i="1"/>
  <c r="AD226" i="1"/>
  <c r="AE226" i="1"/>
  <c r="AG226" i="1"/>
  <c r="AH226" i="1"/>
  <c r="AI226" i="1"/>
  <c r="AJ226" i="1"/>
  <c r="AK226" i="1"/>
  <c r="AL226" i="1"/>
  <c r="G227" i="1"/>
  <c r="AN227" i="1" s="1"/>
  <c r="AO227" i="1" s="1"/>
  <c r="H227" i="1"/>
  <c r="I227" i="1"/>
  <c r="J227" i="1"/>
  <c r="K227" i="1"/>
  <c r="M227" i="1"/>
  <c r="N227" i="1"/>
  <c r="P227" i="1"/>
  <c r="Q227" i="1"/>
  <c r="S227" i="1"/>
  <c r="T227" i="1"/>
  <c r="W227" i="1"/>
  <c r="X227" i="1"/>
  <c r="Z227" i="1"/>
  <c r="AA227" i="1"/>
  <c r="AD227" i="1"/>
  <c r="AE227" i="1"/>
  <c r="AG227" i="1"/>
  <c r="AH227" i="1"/>
  <c r="AI227" i="1"/>
  <c r="AJ227" i="1"/>
  <c r="AK227" i="1"/>
  <c r="AL227" i="1"/>
  <c r="G228" i="1"/>
  <c r="AN228" i="1" s="1"/>
  <c r="AO228" i="1" s="1"/>
  <c r="H228" i="1"/>
  <c r="I228" i="1"/>
  <c r="J228" i="1"/>
  <c r="K228" i="1"/>
  <c r="M228" i="1"/>
  <c r="N228" i="1"/>
  <c r="P228" i="1"/>
  <c r="Q228" i="1"/>
  <c r="S228" i="1"/>
  <c r="T228" i="1"/>
  <c r="W228" i="1"/>
  <c r="X228" i="1"/>
  <c r="Z228" i="1"/>
  <c r="AA228" i="1"/>
  <c r="AD228" i="1"/>
  <c r="AE228" i="1"/>
  <c r="AG228" i="1"/>
  <c r="AH228" i="1"/>
  <c r="AI228" i="1"/>
  <c r="AJ228" i="1"/>
  <c r="AK228" i="1"/>
  <c r="AL228" i="1"/>
  <c r="G229" i="1"/>
  <c r="AN229" i="1" s="1"/>
  <c r="AO229" i="1" s="1"/>
  <c r="H229" i="1"/>
  <c r="I229" i="1"/>
  <c r="J229" i="1"/>
  <c r="K229" i="1"/>
  <c r="M229" i="1"/>
  <c r="N229" i="1"/>
  <c r="P229" i="1"/>
  <c r="Q229" i="1"/>
  <c r="S229" i="1"/>
  <c r="T229" i="1"/>
  <c r="W229" i="1"/>
  <c r="X229" i="1"/>
  <c r="Z229" i="1"/>
  <c r="AA229" i="1"/>
  <c r="AD229" i="1"/>
  <c r="AE229" i="1"/>
  <c r="AG229" i="1"/>
  <c r="AH229" i="1"/>
  <c r="AI229" i="1"/>
  <c r="AJ229" i="1"/>
  <c r="AK229" i="1"/>
  <c r="AL229" i="1"/>
  <c r="G230" i="1"/>
  <c r="AN230" i="1" s="1"/>
  <c r="AO230" i="1" s="1"/>
  <c r="H230" i="1"/>
  <c r="I230" i="1"/>
  <c r="J230" i="1"/>
  <c r="K230" i="1"/>
  <c r="M230" i="1"/>
  <c r="N230" i="1"/>
  <c r="P230" i="1"/>
  <c r="Q230" i="1"/>
  <c r="S230" i="1"/>
  <c r="T230" i="1"/>
  <c r="W230" i="1"/>
  <c r="X230" i="1"/>
  <c r="Z230" i="1"/>
  <c r="AA230" i="1"/>
  <c r="AD230" i="1"/>
  <c r="AE230" i="1"/>
  <c r="AG230" i="1"/>
  <c r="AH230" i="1"/>
  <c r="AI230" i="1"/>
  <c r="AJ230" i="1"/>
  <c r="AK230" i="1"/>
  <c r="AL230" i="1"/>
  <c r="G231" i="1"/>
  <c r="H231" i="1"/>
  <c r="I231" i="1"/>
  <c r="J231" i="1"/>
  <c r="K231" i="1"/>
  <c r="M231" i="1"/>
  <c r="N231" i="1"/>
  <c r="P231" i="1"/>
  <c r="Q231" i="1"/>
  <c r="S231" i="1"/>
  <c r="T231" i="1"/>
  <c r="W231" i="1"/>
  <c r="X231" i="1"/>
  <c r="Z231" i="1"/>
  <c r="AA231" i="1"/>
  <c r="AD231" i="1"/>
  <c r="AE231" i="1"/>
  <c r="AG231" i="1"/>
  <c r="AH231" i="1"/>
  <c r="AI231" i="1"/>
  <c r="AJ231" i="1"/>
  <c r="AK231" i="1"/>
  <c r="AL231" i="1"/>
  <c r="G232" i="1"/>
  <c r="AN232" i="1" s="1"/>
  <c r="AO232" i="1" s="1"/>
  <c r="H232" i="1"/>
  <c r="I232" i="1"/>
  <c r="J232" i="1"/>
  <c r="K232" i="1"/>
  <c r="M232" i="1"/>
  <c r="N232" i="1"/>
  <c r="P232" i="1"/>
  <c r="Q232" i="1"/>
  <c r="S232" i="1"/>
  <c r="T232" i="1"/>
  <c r="W232" i="1"/>
  <c r="X232" i="1"/>
  <c r="Z232" i="1"/>
  <c r="AA232" i="1"/>
  <c r="AD232" i="1"/>
  <c r="AE232" i="1"/>
  <c r="AG232" i="1"/>
  <c r="AH232" i="1"/>
  <c r="AI232" i="1"/>
  <c r="AJ232" i="1"/>
  <c r="AK232" i="1"/>
  <c r="AL232" i="1"/>
  <c r="G233" i="1"/>
  <c r="AN233" i="1" s="1"/>
  <c r="AO233" i="1" s="1"/>
  <c r="H233" i="1"/>
  <c r="I233" i="1"/>
  <c r="J233" i="1"/>
  <c r="K233" i="1"/>
  <c r="M233" i="1"/>
  <c r="N233" i="1"/>
  <c r="P233" i="1"/>
  <c r="Q233" i="1"/>
  <c r="S233" i="1"/>
  <c r="T233" i="1"/>
  <c r="W233" i="1"/>
  <c r="X233" i="1"/>
  <c r="Z233" i="1"/>
  <c r="AA233" i="1"/>
  <c r="AD233" i="1"/>
  <c r="AE233" i="1"/>
  <c r="AG233" i="1"/>
  <c r="AH233" i="1"/>
  <c r="AI233" i="1"/>
  <c r="AJ233" i="1"/>
  <c r="AK233" i="1"/>
  <c r="AL233" i="1"/>
  <c r="G234" i="1"/>
  <c r="H234" i="1"/>
  <c r="I234" i="1"/>
  <c r="J234" i="1"/>
  <c r="K234" i="1"/>
  <c r="M234" i="1"/>
  <c r="N234" i="1"/>
  <c r="P234" i="1"/>
  <c r="Q234" i="1"/>
  <c r="S234" i="1"/>
  <c r="T234" i="1"/>
  <c r="W234" i="1"/>
  <c r="X234" i="1"/>
  <c r="Z234" i="1"/>
  <c r="AA234" i="1"/>
  <c r="AD234" i="1"/>
  <c r="AE234" i="1"/>
  <c r="AG234" i="1"/>
  <c r="AH234" i="1"/>
  <c r="AI234" i="1"/>
  <c r="AJ234" i="1"/>
  <c r="AK234" i="1"/>
  <c r="AL234" i="1"/>
  <c r="G235" i="1"/>
  <c r="AN235" i="1" s="1"/>
  <c r="AO235" i="1" s="1"/>
  <c r="H235" i="1"/>
  <c r="I235" i="1"/>
  <c r="J235" i="1"/>
  <c r="K235" i="1"/>
  <c r="M235" i="1"/>
  <c r="N235" i="1"/>
  <c r="P235" i="1"/>
  <c r="Q235" i="1"/>
  <c r="S235" i="1"/>
  <c r="T235" i="1"/>
  <c r="W235" i="1"/>
  <c r="X235" i="1"/>
  <c r="Z235" i="1"/>
  <c r="AA235" i="1"/>
  <c r="AD235" i="1"/>
  <c r="AE235" i="1"/>
  <c r="AG235" i="1"/>
  <c r="AH235" i="1"/>
  <c r="AI235" i="1"/>
  <c r="AJ235" i="1"/>
  <c r="AK235" i="1"/>
  <c r="AL235" i="1"/>
  <c r="G236" i="1"/>
  <c r="AN236" i="1" s="1"/>
  <c r="AO236" i="1" s="1"/>
  <c r="H236" i="1"/>
  <c r="I236" i="1"/>
  <c r="J236" i="1"/>
  <c r="K236" i="1"/>
  <c r="M236" i="1"/>
  <c r="N236" i="1"/>
  <c r="P236" i="1"/>
  <c r="Q236" i="1"/>
  <c r="S236" i="1"/>
  <c r="T236" i="1"/>
  <c r="W236" i="1"/>
  <c r="X236" i="1"/>
  <c r="Z236" i="1"/>
  <c r="AA236" i="1"/>
  <c r="AD236" i="1"/>
  <c r="AE236" i="1"/>
  <c r="AG236" i="1"/>
  <c r="AH236" i="1"/>
  <c r="AI236" i="1"/>
  <c r="AJ236" i="1"/>
  <c r="AK236" i="1"/>
  <c r="AL236" i="1"/>
  <c r="G237" i="1"/>
  <c r="AN237" i="1" s="1"/>
  <c r="AO237" i="1" s="1"/>
  <c r="H237" i="1"/>
  <c r="I237" i="1"/>
  <c r="J237" i="1"/>
  <c r="K237" i="1"/>
  <c r="M237" i="1"/>
  <c r="N237" i="1"/>
  <c r="P237" i="1"/>
  <c r="Q237" i="1"/>
  <c r="S237" i="1"/>
  <c r="T237" i="1"/>
  <c r="W237" i="1"/>
  <c r="X237" i="1"/>
  <c r="Z237" i="1"/>
  <c r="AA237" i="1"/>
  <c r="AD237" i="1"/>
  <c r="AE237" i="1"/>
  <c r="AG237" i="1"/>
  <c r="AH237" i="1"/>
  <c r="AI237" i="1"/>
  <c r="AJ237" i="1"/>
  <c r="AK237" i="1"/>
  <c r="AL237" i="1"/>
  <c r="G238" i="1"/>
  <c r="AN238" i="1" s="1"/>
  <c r="AO238" i="1" s="1"/>
  <c r="H238" i="1"/>
  <c r="I238" i="1"/>
  <c r="J238" i="1"/>
  <c r="K238" i="1"/>
  <c r="M238" i="1"/>
  <c r="N238" i="1"/>
  <c r="P238" i="1"/>
  <c r="Q238" i="1"/>
  <c r="S238" i="1"/>
  <c r="T238" i="1"/>
  <c r="W238" i="1"/>
  <c r="X238" i="1"/>
  <c r="Z238" i="1"/>
  <c r="AA238" i="1"/>
  <c r="AD238" i="1"/>
  <c r="AE238" i="1"/>
  <c r="AG238" i="1"/>
  <c r="AH238" i="1"/>
  <c r="AI238" i="1"/>
  <c r="AJ238" i="1"/>
  <c r="AK238" i="1"/>
  <c r="AL238" i="1"/>
  <c r="G239" i="1"/>
  <c r="AN239" i="1" s="1"/>
  <c r="AO239" i="1" s="1"/>
  <c r="H239" i="1"/>
  <c r="I239" i="1"/>
  <c r="J239" i="1"/>
  <c r="K239" i="1"/>
  <c r="M239" i="1"/>
  <c r="N239" i="1"/>
  <c r="P239" i="1"/>
  <c r="Q239" i="1"/>
  <c r="S239" i="1"/>
  <c r="T239" i="1"/>
  <c r="W239" i="1"/>
  <c r="X239" i="1"/>
  <c r="Z239" i="1"/>
  <c r="AA239" i="1"/>
  <c r="AD239" i="1"/>
  <c r="AE239" i="1"/>
  <c r="AG239" i="1"/>
  <c r="AH239" i="1"/>
  <c r="AI239" i="1"/>
  <c r="AJ239" i="1"/>
  <c r="AK239" i="1"/>
  <c r="AL239" i="1"/>
  <c r="G240" i="1"/>
  <c r="AN240" i="1" s="1"/>
  <c r="AO240" i="1" s="1"/>
  <c r="H240" i="1"/>
  <c r="I240" i="1"/>
  <c r="J240" i="1"/>
  <c r="K240" i="1"/>
  <c r="M240" i="1"/>
  <c r="N240" i="1"/>
  <c r="P240" i="1"/>
  <c r="Q240" i="1"/>
  <c r="S240" i="1"/>
  <c r="T240" i="1"/>
  <c r="W240" i="1"/>
  <c r="X240" i="1"/>
  <c r="Z240" i="1"/>
  <c r="AA240" i="1"/>
  <c r="AD240" i="1"/>
  <c r="AE240" i="1"/>
  <c r="AG240" i="1"/>
  <c r="AH240" i="1"/>
  <c r="AI240" i="1"/>
  <c r="AJ240" i="1"/>
  <c r="AK240" i="1"/>
  <c r="AL240" i="1"/>
  <c r="G241" i="1"/>
  <c r="AN241" i="1" s="1"/>
  <c r="AO241" i="1" s="1"/>
  <c r="H241" i="1"/>
  <c r="I241" i="1"/>
  <c r="J241" i="1"/>
  <c r="K241" i="1"/>
  <c r="M241" i="1"/>
  <c r="N241" i="1"/>
  <c r="P241" i="1"/>
  <c r="Q241" i="1"/>
  <c r="S241" i="1"/>
  <c r="T241" i="1"/>
  <c r="W241" i="1"/>
  <c r="X241" i="1"/>
  <c r="Z241" i="1"/>
  <c r="AA241" i="1"/>
  <c r="AD241" i="1"/>
  <c r="AE241" i="1"/>
  <c r="AG241" i="1"/>
  <c r="AH241" i="1"/>
  <c r="AI241" i="1"/>
  <c r="AJ241" i="1"/>
  <c r="AK241" i="1"/>
  <c r="AL241" i="1"/>
  <c r="G242" i="1"/>
  <c r="AN242" i="1" s="1"/>
  <c r="H242" i="1"/>
  <c r="I242" i="1"/>
  <c r="J242" i="1"/>
  <c r="K242" i="1"/>
  <c r="M242" i="1"/>
  <c r="N242" i="1"/>
  <c r="P242" i="1"/>
  <c r="Q242" i="1"/>
  <c r="S242" i="1"/>
  <c r="T242" i="1"/>
  <c r="W242" i="1"/>
  <c r="X242" i="1"/>
  <c r="Z242" i="1"/>
  <c r="AA242" i="1"/>
  <c r="AD242" i="1"/>
  <c r="AE242" i="1"/>
  <c r="AG242" i="1"/>
  <c r="AH242" i="1"/>
  <c r="AI242" i="1"/>
  <c r="AJ242" i="1"/>
  <c r="AK242" i="1"/>
  <c r="AL242" i="1"/>
  <c r="G243" i="1"/>
  <c r="AN243" i="1" s="1"/>
  <c r="AO243" i="1" s="1"/>
  <c r="H243" i="1"/>
  <c r="I243" i="1"/>
  <c r="J243" i="1"/>
  <c r="K243" i="1"/>
  <c r="M243" i="1"/>
  <c r="N243" i="1"/>
  <c r="P243" i="1"/>
  <c r="Q243" i="1"/>
  <c r="S243" i="1"/>
  <c r="T243" i="1"/>
  <c r="W243" i="1"/>
  <c r="X243" i="1"/>
  <c r="Z243" i="1"/>
  <c r="AA243" i="1"/>
  <c r="AD243" i="1"/>
  <c r="AE243" i="1"/>
  <c r="AG243" i="1"/>
  <c r="AH243" i="1"/>
  <c r="AI243" i="1"/>
  <c r="AJ243" i="1"/>
  <c r="AK243" i="1"/>
  <c r="AL243" i="1"/>
  <c r="G244" i="1"/>
  <c r="AN244" i="1" s="1"/>
  <c r="AO244" i="1" s="1"/>
  <c r="H244" i="1"/>
  <c r="I244" i="1"/>
  <c r="J244" i="1"/>
  <c r="K244" i="1"/>
  <c r="M244" i="1"/>
  <c r="N244" i="1"/>
  <c r="P244" i="1"/>
  <c r="Q244" i="1"/>
  <c r="S244" i="1"/>
  <c r="T244" i="1"/>
  <c r="W244" i="1"/>
  <c r="X244" i="1"/>
  <c r="Z244" i="1"/>
  <c r="AA244" i="1"/>
  <c r="AD244" i="1"/>
  <c r="AE244" i="1"/>
  <c r="AG244" i="1"/>
  <c r="AH244" i="1"/>
  <c r="AI244" i="1"/>
  <c r="AJ244" i="1"/>
  <c r="AK244" i="1"/>
  <c r="AL244" i="1"/>
  <c r="G245" i="1"/>
  <c r="AN245" i="1" s="1"/>
  <c r="AO245" i="1" s="1"/>
  <c r="H245" i="1"/>
  <c r="I245" i="1"/>
  <c r="J245" i="1"/>
  <c r="K245" i="1"/>
  <c r="M245" i="1"/>
  <c r="N245" i="1"/>
  <c r="P245" i="1"/>
  <c r="Q245" i="1"/>
  <c r="S245" i="1"/>
  <c r="T245" i="1"/>
  <c r="W245" i="1"/>
  <c r="X245" i="1"/>
  <c r="Z245" i="1"/>
  <c r="AA245" i="1"/>
  <c r="AD245" i="1"/>
  <c r="AE245" i="1"/>
  <c r="AG245" i="1"/>
  <c r="AH245" i="1"/>
  <c r="AI245" i="1"/>
  <c r="AJ245" i="1"/>
  <c r="AK245" i="1"/>
  <c r="AL245" i="1"/>
  <c r="G246" i="1"/>
  <c r="AN246" i="1" s="1"/>
  <c r="AO246" i="1" s="1"/>
  <c r="H246" i="1"/>
  <c r="I246" i="1"/>
  <c r="J246" i="1"/>
  <c r="K246" i="1"/>
  <c r="M246" i="1"/>
  <c r="N246" i="1"/>
  <c r="P246" i="1"/>
  <c r="Q246" i="1"/>
  <c r="S246" i="1"/>
  <c r="T246" i="1"/>
  <c r="W246" i="1"/>
  <c r="X246" i="1"/>
  <c r="Z246" i="1"/>
  <c r="AA246" i="1"/>
  <c r="AD246" i="1"/>
  <c r="AE246" i="1"/>
  <c r="AG246" i="1"/>
  <c r="AH246" i="1"/>
  <c r="AI246" i="1"/>
  <c r="AJ246" i="1"/>
  <c r="AK246" i="1"/>
  <c r="AL246" i="1"/>
  <c r="G247" i="1"/>
  <c r="AN247" i="1" s="1"/>
  <c r="AO247" i="1" s="1"/>
  <c r="H247" i="1"/>
  <c r="I247" i="1"/>
  <c r="J247" i="1"/>
  <c r="K247" i="1"/>
  <c r="M247" i="1"/>
  <c r="N247" i="1"/>
  <c r="P247" i="1"/>
  <c r="Q247" i="1"/>
  <c r="S247" i="1"/>
  <c r="T247" i="1"/>
  <c r="W247" i="1"/>
  <c r="X247" i="1"/>
  <c r="Z247" i="1"/>
  <c r="AA247" i="1"/>
  <c r="AD247" i="1"/>
  <c r="AE247" i="1"/>
  <c r="AG247" i="1"/>
  <c r="AH247" i="1"/>
  <c r="AI247" i="1"/>
  <c r="AJ247" i="1"/>
  <c r="AK247" i="1"/>
  <c r="AL247" i="1"/>
  <c r="G248" i="1"/>
  <c r="AN248" i="1" s="1"/>
  <c r="AO248" i="1" s="1"/>
  <c r="H248" i="1"/>
  <c r="I248" i="1"/>
  <c r="J248" i="1"/>
  <c r="K248" i="1"/>
  <c r="M248" i="1"/>
  <c r="N248" i="1"/>
  <c r="P248" i="1"/>
  <c r="Q248" i="1"/>
  <c r="S248" i="1"/>
  <c r="T248" i="1"/>
  <c r="W248" i="1"/>
  <c r="X248" i="1"/>
  <c r="Z248" i="1"/>
  <c r="AA248" i="1"/>
  <c r="AD248" i="1"/>
  <c r="AE248" i="1"/>
  <c r="AG248" i="1"/>
  <c r="AH248" i="1"/>
  <c r="AI248" i="1"/>
  <c r="AJ248" i="1"/>
  <c r="AK248" i="1"/>
  <c r="AL248" i="1"/>
  <c r="G249" i="1"/>
  <c r="AN249" i="1" s="1"/>
  <c r="H249" i="1"/>
  <c r="I249" i="1"/>
  <c r="J249" i="1"/>
  <c r="K249" i="1"/>
  <c r="M249" i="1"/>
  <c r="N249" i="1"/>
  <c r="P249" i="1"/>
  <c r="Q249" i="1"/>
  <c r="S249" i="1"/>
  <c r="T249" i="1"/>
  <c r="W249" i="1"/>
  <c r="X249" i="1"/>
  <c r="Z249" i="1"/>
  <c r="AA249" i="1"/>
  <c r="AD249" i="1"/>
  <c r="AE249" i="1"/>
  <c r="AG249" i="1"/>
  <c r="AH249" i="1"/>
  <c r="AI249" i="1"/>
  <c r="AJ249" i="1"/>
  <c r="AK249" i="1"/>
  <c r="AL249" i="1"/>
  <c r="G250" i="1"/>
  <c r="AN250" i="1" s="1"/>
  <c r="H250" i="1"/>
  <c r="I250" i="1"/>
  <c r="J250" i="1"/>
  <c r="K250" i="1"/>
  <c r="M250" i="1"/>
  <c r="N250" i="1"/>
  <c r="P250" i="1"/>
  <c r="Q250" i="1"/>
  <c r="S250" i="1"/>
  <c r="T250" i="1"/>
  <c r="W250" i="1"/>
  <c r="X250" i="1"/>
  <c r="Z250" i="1"/>
  <c r="AA250" i="1"/>
  <c r="AD250" i="1"/>
  <c r="AE250" i="1"/>
  <c r="AG250" i="1"/>
  <c r="AH250" i="1"/>
  <c r="AI250" i="1"/>
  <c r="AJ250" i="1"/>
  <c r="AK250" i="1"/>
  <c r="AL250" i="1"/>
  <c r="G251" i="1"/>
  <c r="H251" i="1"/>
  <c r="I251" i="1"/>
  <c r="J251" i="1"/>
  <c r="K251" i="1"/>
  <c r="M251" i="1"/>
  <c r="N251" i="1"/>
  <c r="P251" i="1"/>
  <c r="Q251" i="1"/>
  <c r="S251" i="1"/>
  <c r="T251" i="1"/>
  <c r="W251" i="1"/>
  <c r="X251" i="1"/>
  <c r="Z251" i="1"/>
  <c r="AA251" i="1"/>
  <c r="AD251" i="1"/>
  <c r="AE251" i="1"/>
  <c r="AG251" i="1"/>
  <c r="AH251" i="1"/>
  <c r="AI251" i="1"/>
  <c r="AJ251" i="1"/>
  <c r="AK251" i="1"/>
  <c r="AL251" i="1"/>
  <c r="G252" i="1"/>
  <c r="AN252" i="1" s="1"/>
  <c r="AO252" i="1" s="1"/>
  <c r="H252" i="1"/>
  <c r="I252" i="1"/>
  <c r="J252" i="1"/>
  <c r="K252" i="1"/>
  <c r="M252" i="1"/>
  <c r="N252" i="1"/>
  <c r="P252" i="1"/>
  <c r="Q252" i="1"/>
  <c r="S252" i="1"/>
  <c r="T252" i="1"/>
  <c r="W252" i="1"/>
  <c r="X252" i="1"/>
  <c r="Z252" i="1"/>
  <c r="AA252" i="1"/>
  <c r="AD252" i="1"/>
  <c r="AE252" i="1"/>
  <c r="AG252" i="1"/>
  <c r="AH252" i="1"/>
  <c r="AI252" i="1"/>
  <c r="AJ252" i="1"/>
  <c r="AK252" i="1"/>
  <c r="AL252" i="1"/>
  <c r="G253" i="1"/>
  <c r="AN253" i="1" s="1"/>
  <c r="AO253" i="1" s="1"/>
  <c r="H253" i="1"/>
  <c r="I253" i="1"/>
  <c r="J253" i="1"/>
  <c r="K253" i="1"/>
  <c r="M253" i="1"/>
  <c r="N253" i="1"/>
  <c r="P253" i="1"/>
  <c r="Q253" i="1"/>
  <c r="S253" i="1"/>
  <c r="T253" i="1"/>
  <c r="W253" i="1"/>
  <c r="X253" i="1"/>
  <c r="Z253" i="1"/>
  <c r="AA253" i="1"/>
  <c r="AD253" i="1"/>
  <c r="AE253" i="1"/>
  <c r="AG253" i="1"/>
  <c r="AH253" i="1"/>
  <c r="AI253" i="1"/>
  <c r="AJ253" i="1"/>
  <c r="AK253" i="1"/>
  <c r="AL253" i="1"/>
  <c r="G254" i="1"/>
  <c r="AN254" i="1" s="1"/>
  <c r="AO254" i="1" s="1"/>
  <c r="H254" i="1"/>
  <c r="I254" i="1"/>
  <c r="J254" i="1"/>
  <c r="K254" i="1"/>
  <c r="M254" i="1"/>
  <c r="N254" i="1"/>
  <c r="P254" i="1"/>
  <c r="Q254" i="1"/>
  <c r="S254" i="1"/>
  <c r="T254" i="1"/>
  <c r="W254" i="1"/>
  <c r="X254" i="1"/>
  <c r="Z254" i="1"/>
  <c r="AA254" i="1"/>
  <c r="AD254" i="1"/>
  <c r="AE254" i="1"/>
  <c r="AG254" i="1"/>
  <c r="AH254" i="1"/>
  <c r="AI254" i="1"/>
  <c r="AJ254" i="1"/>
  <c r="AK254" i="1"/>
  <c r="AL254" i="1"/>
  <c r="G255" i="1"/>
  <c r="AN255" i="1" s="1"/>
  <c r="AO255" i="1" s="1"/>
  <c r="H255" i="1"/>
  <c r="I255" i="1"/>
  <c r="J255" i="1"/>
  <c r="K255" i="1"/>
  <c r="M255" i="1"/>
  <c r="N255" i="1"/>
  <c r="P255" i="1"/>
  <c r="Q255" i="1"/>
  <c r="S255" i="1"/>
  <c r="T255" i="1"/>
  <c r="W255" i="1"/>
  <c r="X255" i="1"/>
  <c r="Z255" i="1"/>
  <c r="AA255" i="1"/>
  <c r="AD255" i="1"/>
  <c r="AE255" i="1"/>
  <c r="AG255" i="1"/>
  <c r="AH255" i="1"/>
  <c r="AI255" i="1"/>
  <c r="AJ255" i="1"/>
  <c r="AK255" i="1"/>
  <c r="AL255" i="1"/>
  <c r="G256" i="1"/>
  <c r="AN256" i="1" s="1"/>
  <c r="AO256" i="1" s="1"/>
  <c r="H256" i="1"/>
  <c r="I256" i="1"/>
  <c r="J256" i="1"/>
  <c r="K256" i="1"/>
  <c r="M256" i="1"/>
  <c r="N256" i="1"/>
  <c r="P256" i="1"/>
  <c r="Q256" i="1"/>
  <c r="S256" i="1"/>
  <c r="T256" i="1"/>
  <c r="W256" i="1"/>
  <c r="X256" i="1"/>
  <c r="Z256" i="1"/>
  <c r="AA256" i="1"/>
  <c r="AD256" i="1"/>
  <c r="AE256" i="1"/>
  <c r="AG256" i="1"/>
  <c r="AH256" i="1"/>
  <c r="AI256" i="1"/>
  <c r="AJ256" i="1"/>
  <c r="AK256" i="1"/>
  <c r="AL256" i="1"/>
  <c r="G257" i="1"/>
  <c r="AN257" i="1" s="1"/>
  <c r="AO257" i="1" s="1"/>
  <c r="H257" i="1"/>
  <c r="I257" i="1"/>
  <c r="J257" i="1"/>
  <c r="K257" i="1"/>
  <c r="M257" i="1"/>
  <c r="N257" i="1"/>
  <c r="P257" i="1"/>
  <c r="Q257" i="1"/>
  <c r="S257" i="1"/>
  <c r="T257" i="1"/>
  <c r="W257" i="1"/>
  <c r="X257" i="1"/>
  <c r="Z257" i="1"/>
  <c r="AA257" i="1"/>
  <c r="AD257" i="1"/>
  <c r="AE257" i="1"/>
  <c r="AG257" i="1"/>
  <c r="AH257" i="1"/>
  <c r="AI257" i="1"/>
  <c r="AJ257" i="1"/>
  <c r="AK257" i="1"/>
  <c r="AL257" i="1"/>
  <c r="G258" i="1"/>
  <c r="AN258" i="1" s="1"/>
  <c r="AO258" i="1" s="1"/>
  <c r="H258" i="1"/>
  <c r="I258" i="1"/>
  <c r="J258" i="1"/>
  <c r="K258" i="1"/>
  <c r="M258" i="1"/>
  <c r="N258" i="1"/>
  <c r="P258" i="1"/>
  <c r="Q258" i="1"/>
  <c r="S258" i="1"/>
  <c r="T258" i="1"/>
  <c r="W258" i="1"/>
  <c r="X258" i="1"/>
  <c r="Z258" i="1"/>
  <c r="AA258" i="1"/>
  <c r="AD258" i="1"/>
  <c r="AE258" i="1"/>
  <c r="AG258" i="1"/>
  <c r="AH258" i="1"/>
  <c r="AI258" i="1"/>
  <c r="AJ258" i="1"/>
  <c r="AK258" i="1"/>
  <c r="AL258" i="1"/>
  <c r="G259" i="1"/>
  <c r="AN259" i="1" s="1"/>
  <c r="AO259" i="1" s="1"/>
  <c r="H259" i="1"/>
  <c r="I259" i="1"/>
  <c r="J259" i="1"/>
  <c r="K259" i="1"/>
  <c r="M259" i="1"/>
  <c r="N259" i="1"/>
  <c r="P259" i="1"/>
  <c r="Q259" i="1"/>
  <c r="S259" i="1"/>
  <c r="T259" i="1"/>
  <c r="W259" i="1"/>
  <c r="X259" i="1"/>
  <c r="Z259" i="1"/>
  <c r="AA259" i="1"/>
  <c r="AD259" i="1"/>
  <c r="AE259" i="1"/>
  <c r="AG259" i="1"/>
  <c r="AH259" i="1"/>
  <c r="AI259" i="1"/>
  <c r="AJ259" i="1"/>
  <c r="AK259" i="1"/>
  <c r="AL259" i="1"/>
  <c r="G260" i="1"/>
  <c r="AN260" i="1" s="1"/>
  <c r="AO260" i="1" s="1"/>
  <c r="H260" i="1"/>
  <c r="I260" i="1"/>
  <c r="J260" i="1"/>
  <c r="K260" i="1"/>
  <c r="M260" i="1"/>
  <c r="N260" i="1"/>
  <c r="P260" i="1"/>
  <c r="Q260" i="1"/>
  <c r="S260" i="1"/>
  <c r="T260" i="1"/>
  <c r="W260" i="1"/>
  <c r="X260" i="1"/>
  <c r="Z260" i="1"/>
  <c r="AA260" i="1"/>
  <c r="AD260" i="1"/>
  <c r="AE260" i="1"/>
  <c r="AG260" i="1"/>
  <c r="AH260" i="1"/>
  <c r="AI260" i="1"/>
  <c r="AJ260" i="1"/>
  <c r="AK260" i="1"/>
  <c r="AL260" i="1"/>
  <c r="G261" i="1"/>
  <c r="AN261" i="1" s="1"/>
  <c r="H261" i="1"/>
  <c r="I261" i="1"/>
  <c r="J261" i="1"/>
  <c r="K261" i="1"/>
  <c r="M261" i="1"/>
  <c r="N261" i="1"/>
  <c r="P261" i="1"/>
  <c r="Q261" i="1"/>
  <c r="S261" i="1"/>
  <c r="T261" i="1"/>
  <c r="W261" i="1"/>
  <c r="X261" i="1"/>
  <c r="Z261" i="1"/>
  <c r="AA261" i="1"/>
  <c r="AD261" i="1"/>
  <c r="AE261" i="1"/>
  <c r="AG261" i="1"/>
  <c r="AH261" i="1"/>
  <c r="AI261" i="1"/>
  <c r="AJ261" i="1"/>
  <c r="AK261" i="1"/>
  <c r="AL261" i="1"/>
  <c r="G262" i="1"/>
  <c r="AN262" i="1" s="1"/>
  <c r="H262" i="1"/>
  <c r="I262" i="1"/>
  <c r="J262" i="1"/>
  <c r="K262" i="1"/>
  <c r="M262" i="1"/>
  <c r="N262" i="1"/>
  <c r="P262" i="1"/>
  <c r="Q262" i="1"/>
  <c r="S262" i="1"/>
  <c r="T262" i="1"/>
  <c r="W262" i="1"/>
  <c r="X262" i="1"/>
  <c r="Z262" i="1"/>
  <c r="AA262" i="1"/>
  <c r="AD262" i="1"/>
  <c r="AE262" i="1"/>
  <c r="AG262" i="1"/>
  <c r="AH262" i="1"/>
  <c r="AI262" i="1"/>
  <c r="AJ262" i="1"/>
  <c r="AK262" i="1"/>
  <c r="AL262" i="1"/>
  <c r="G263" i="1"/>
  <c r="AN263" i="1" s="1"/>
  <c r="AO263" i="1" s="1"/>
  <c r="H263" i="1"/>
  <c r="I263" i="1"/>
  <c r="J263" i="1"/>
  <c r="K263" i="1"/>
  <c r="M263" i="1"/>
  <c r="N263" i="1"/>
  <c r="P263" i="1"/>
  <c r="Q263" i="1"/>
  <c r="S263" i="1"/>
  <c r="T263" i="1"/>
  <c r="W263" i="1"/>
  <c r="X263" i="1"/>
  <c r="Z263" i="1"/>
  <c r="AA263" i="1"/>
  <c r="AD263" i="1"/>
  <c r="AE263" i="1"/>
  <c r="AG263" i="1"/>
  <c r="AH263" i="1"/>
  <c r="AI263" i="1"/>
  <c r="AJ263" i="1"/>
  <c r="AK263" i="1"/>
  <c r="AL263" i="1"/>
  <c r="G264" i="1"/>
  <c r="AN264" i="1" s="1"/>
  <c r="AO264" i="1" s="1"/>
  <c r="H264" i="1"/>
  <c r="I264" i="1"/>
  <c r="J264" i="1"/>
  <c r="K264" i="1"/>
  <c r="M264" i="1"/>
  <c r="N264" i="1"/>
  <c r="P264" i="1"/>
  <c r="Q264" i="1"/>
  <c r="S264" i="1"/>
  <c r="T264" i="1"/>
  <c r="W264" i="1"/>
  <c r="X264" i="1"/>
  <c r="Z264" i="1"/>
  <c r="AA264" i="1"/>
  <c r="AD264" i="1"/>
  <c r="AE264" i="1"/>
  <c r="AG264" i="1"/>
  <c r="AH264" i="1"/>
  <c r="AI264" i="1"/>
  <c r="AJ264" i="1"/>
  <c r="AK264" i="1"/>
  <c r="AL264" i="1"/>
  <c r="G265" i="1"/>
  <c r="AN265" i="1" s="1"/>
  <c r="AO265" i="1" s="1"/>
  <c r="H265" i="1"/>
  <c r="I265" i="1"/>
  <c r="J265" i="1"/>
  <c r="K265" i="1"/>
  <c r="M265" i="1"/>
  <c r="N265" i="1"/>
  <c r="P265" i="1"/>
  <c r="Q265" i="1"/>
  <c r="S265" i="1"/>
  <c r="T265" i="1"/>
  <c r="W265" i="1"/>
  <c r="X265" i="1"/>
  <c r="Z265" i="1"/>
  <c r="AA265" i="1"/>
  <c r="AD265" i="1"/>
  <c r="AE265" i="1"/>
  <c r="AG265" i="1"/>
  <c r="AH265" i="1"/>
  <c r="AI265" i="1"/>
  <c r="AJ265" i="1"/>
  <c r="AK265" i="1"/>
  <c r="AL265" i="1"/>
  <c r="G266" i="1"/>
  <c r="AN266" i="1" s="1"/>
  <c r="AO266" i="1" s="1"/>
  <c r="H266" i="1"/>
  <c r="I266" i="1"/>
  <c r="J266" i="1"/>
  <c r="K266" i="1"/>
  <c r="M266" i="1"/>
  <c r="N266" i="1"/>
  <c r="P266" i="1"/>
  <c r="Q266" i="1"/>
  <c r="S266" i="1"/>
  <c r="T266" i="1"/>
  <c r="W266" i="1"/>
  <c r="X266" i="1"/>
  <c r="Z266" i="1"/>
  <c r="AA266" i="1"/>
  <c r="AD266" i="1"/>
  <c r="AE266" i="1"/>
  <c r="AG266" i="1"/>
  <c r="AH266" i="1"/>
  <c r="AI266" i="1"/>
  <c r="AJ266" i="1"/>
  <c r="AK266" i="1"/>
  <c r="AL266" i="1"/>
  <c r="G267" i="1"/>
  <c r="AN267" i="1" s="1"/>
  <c r="AO267" i="1" s="1"/>
  <c r="H267" i="1"/>
  <c r="I267" i="1"/>
  <c r="J267" i="1"/>
  <c r="K267" i="1"/>
  <c r="M267" i="1"/>
  <c r="N267" i="1"/>
  <c r="P267" i="1"/>
  <c r="Q267" i="1"/>
  <c r="S267" i="1"/>
  <c r="T267" i="1"/>
  <c r="W267" i="1"/>
  <c r="X267" i="1"/>
  <c r="Z267" i="1"/>
  <c r="AA267" i="1"/>
  <c r="AD267" i="1"/>
  <c r="AE267" i="1"/>
  <c r="AG267" i="1"/>
  <c r="AH267" i="1"/>
  <c r="AI267" i="1"/>
  <c r="AJ267" i="1"/>
  <c r="AK267" i="1"/>
  <c r="AL267" i="1"/>
  <c r="G268" i="1"/>
  <c r="AN268" i="1" s="1"/>
  <c r="AO268" i="1" s="1"/>
  <c r="H268" i="1"/>
  <c r="I268" i="1"/>
  <c r="J268" i="1"/>
  <c r="K268" i="1"/>
  <c r="M268" i="1"/>
  <c r="N268" i="1"/>
  <c r="P268" i="1"/>
  <c r="Q268" i="1"/>
  <c r="S268" i="1"/>
  <c r="T268" i="1"/>
  <c r="W268" i="1"/>
  <c r="X268" i="1"/>
  <c r="Z268" i="1"/>
  <c r="AA268" i="1"/>
  <c r="AD268" i="1"/>
  <c r="AE268" i="1"/>
  <c r="AG268" i="1"/>
  <c r="AH268" i="1"/>
  <c r="AI268" i="1"/>
  <c r="AJ268" i="1"/>
  <c r="AK268" i="1"/>
  <c r="AL268" i="1"/>
  <c r="G269" i="1"/>
  <c r="AN269" i="1" s="1"/>
  <c r="AO269" i="1" s="1"/>
  <c r="H269" i="1"/>
  <c r="I269" i="1"/>
  <c r="J269" i="1"/>
  <c r="K269" i="1"/>
  <c r="M269" i="1"/>
  <c r="N269" i="1"/>
  <c r="P269" i="1"/>
  <c r="Q269" i="1"/>
  <c r="S269" i="1"/>
  <c r="T269" i="1"/>
  <c r="W269" i="1"/>
  <c r="X269" i="1"/>
  <c r="Z269" i="1"/>
  <c r="AA269" i="1"/>
  <c r="AD269" i="1"/>
  <c r="AE269" i="1"/>
  <c r="AG269" i="1"/>
  <c r="AH269" i="1"/>
  <c r="AI269" i="1"/>
  <c r="AJ269" i="1"/>
  <c r="AK269" i="1"/>
  <c r="AL269" i="1"/>
  <c r="G270" i="1"/>
  <c r="AN270" i="1" s="1"/>
  <c r="AO270" i="1" s="1"/>
  <c r="H270" i="1"/>
  <c r="I270" i="1"/>
  <c r="J270" i="1"/>
  <c r="K270" i="1"/>
  <c r="M270" i="1"/>
  <c r="N270" i="1"/>
  <c r="P270" i="1"/>
  <c r="Q270" i="1"/>
  <c r="S270" i="1"/>
  <c r="T270" i="1"/>
  <c r="W270" i="1"/>
  <c r="X270" i="1"/>
  <c r="Z270" i="1"/>
  <c r="AA270" i="1"/>
  <c r="AD270" i="1"/>
  <c r="AE270" i="1"/>
  <c r="AG270" i="1"/>
  <c r="AH270" i="1"/>
  <c r="AI270" i="1"/>
  <c r="AJ270" i="1"/>
  <c r="AK270" i="1"/>
  <c r="AL270" i="1"/>
  <c r="G271" i="1"/>
  <c r="AN271" i="1" s="1"/>
  <c r="H271" i="1"/>
  <c r="I271" i="1"/>
  <c r="J271" i="1"/>
  <c r="K271" i="1"/>
  <c r="M271" i="1"/>
  <c r="N271" i="1"/>
  <c r="P271" i="1"/>
  <c r="Q271" i="1"/>
  <c r="S271" i="1"/>
  <c r="T271" i="1"/>
  <c r="W271" i="1"/>
  <c r="X271" i="1"/>
  <c r="Z271" i="1"/>
  <c r="AA271" i="1"/>
  <c r="AD271" i="1"/>
  <c r="AE271" i="1"/>
  <c r="AG271" i="1"/>
  <c r="AH271" i="1"/>
  <c r="AI271" i="1"/>
  <c r="AJ271" i="1"/>
  <c r="AK271" i="1"/>
  <c r="AL271" i="1"/>
  <c r="G272" i="1"/>
  <c r="AN272" i="1" s="1"/>
  <c r="AO272" i="1" s="1"/>
  <c r="H272" i="1"/>
  <c r="I272" i="1"/>
  <c r="J272" i="1"/>
  <c r="K272" i="1"/>
  <c r="M272" i="1"/>
  <c r="N272" i="1"/>
  <c r="P272" i="1"/>
  <c r="Q272" i="1"/>
  <c r="S272" i="1"/>
  <c r="T272" i="1"/>
  <c r="W272" i="1"/>
  <c r="X272" i="1"/>
  <c r="Z272" i="1"/>
  <c r="AA272" i="1"/>
  <c r="AD272" i="1"/>
  <c r="AE272" i="1"/>
  <c r="AG272" i="1"/>
  <c r="AH272" i="1"/>
  <c r="AI272" i="1"/>
  <c r="AJ272" i="1"/>
  <c r="AK272" i="1"/>
  <c r="AL272" i="1"/>
  <c r="G273" i="1"/>
  <c r="AN273" i="1" s="1"/>
  <c r="AO273" i="1" s="1"/>
  <c r="H273" i="1"/>
  <c r="I273" i="1"/>
  <c r="J273" i="1"/>
  <c r="K273" i="1"/>
  <c r="M273" i="1"/>
  <c r="N273" i="1"/>
  <c r="P273" i="1"/>
  <c r="Q273" i="1"/>
  <c r="S273" i="1"/>
  <c r="T273" i="1"/>
  <c r="W273" i="1"/>
  <c r="X273" i="1"/>
  <c r="Z273" i="1"/>
  <c r="AA273" i="1"/>
  <c r="AD273" i="1"/>
  <c r="AE273" i="1"/>
  <c r="AG273" i="1"/>
  <c r="AH273" i="1"/>
  <c r="AI273" i="1"/>
  <c r="AJ273" i="1"/>
  <c r="AK273" i="1"/>
  <c r="AL273" i="1"/>
  <c r="G274" i="1"/>
  <c r="AN274" i="1" s="1"/>
  <c r="AO274" i="1" s="1"/>
  <c r="H274" i="1"/>
  <c r="I274" i="1"/>
  <c r="J274" i="1"/>
  <c r="K274" i="1"/>
  <c r="M274" i="1"/>
  <c r="N274" i="1"/>
  <c r="P274" i="1"/>
  <c r="Q274" i="1"/>
  <c r="S274" i="1"/>
  <c r="T274" i="1"/>
  <c r="W274" i="1"/>
  <c r="X274" i="1"/>
  <c r="Z274" i="1"/>
  <c r="AA274" i="1"/>
  <c r="AD274" i="1"/>
  <c r="AE274" i="1"/>
  <c r="AG274" i="1"/>
  <c r="AH274" i="1"/>
  <c r="AI274" i="1"/>
  <c r="AJ274" i="1"/>
  <c r="AK274" i="1"/>
  <c r="AL274" i="1"/>
  <c r="G275" i="1"/>
  <c r="AN275" i="1" s="1"/>
  <c r="AO275" i="1" s="1"/>
  <c r="H275" i="1"/>
  <c r="I275" i="1"/>
  <c r="J275" i="1"/>
  <c r="K275" i="1"/>
  <c r="M275" i="1"/>
  <c r="N275" i="1"/>
  <c r="P275" i="1"/>
  <c r="Q275" i="1"/>
  <c r="S275" i="1"/>
  <c r="T275" i="1"/>
  <c r="W275" i="1"/>
  <c r="X275" i="1"/>
  <c r="Z275" i="1"/>
  <c r="AA275" i="1"/>
  <c r="AD275" i="1"/>
  <c r="AE275" i="1"/>
  <c r="AG275" i="1"/>
  <c r="AH275" i="1"/>
  <c r="AI275" i="1"/>
  <c r="AJ275" i="1"/>
  <c r="AK275" i="1"/>
  <c r="AL275" i="1"/>
  <c r="G276" i="1"/>
  <c r="AN276" i="1" s="1"/>
  <c r="AO276" i="1" s="1"/>
  <c r="H276" i="1"/>
  <c r="I276" i="1"/>
  <c r="J276" i="1"/>
  <c r="K276" i="1"/>
  <c r="M276" i="1"/>
  <c r="N276" i="1"/>
  <c r="P276" i="1"/>
  <c r="V276" i="1" s="1"/>
  <c r="Q276" i="1"/>
  <c r="S276" i="1"/>
  <c r="T276" i="1"/>
  <c r="W276" i="1"/>
  <c r="X276" i="1"/>
  <c r="Z276" i="1"/>
  <c r="AA276" i="1"/>
  <c r="AD276" i="1"/>
  <c r="AE276" i="1"/>
  <c r="AG276" i="1"/>
  <c r="AH276" i="1"/>
  <c r="AI276" i="1"/>
  <c r="AJ276" i="1"/>
  <c r="AK276" i="1"/>
  <c r="AL276" i="1"/>
  <c r="G277" i="1"/>
  <c r="AN277" i="1" s="1"/>
  <c r="AO277" i="1" s="1"/>
  <c r="H277" i="1"/>
  <c r="I277" i="1"/>
  <c r="J277" i="1"/>
  <c r="K277" i="1"/>
  <c r="M277" i="1"/>
  <c r="N277" i="1"/>
  <c r="P277" i="1"/>
  <c r="Q277" i="1"/>
  <c r="S277" i="1"/>
  <c r="T277" i="1"/>
  <c r="W277" i="1"/>
  <c r="X277" i="1"/>
  <c r="Z277" i="1"/>
  <c r="AA277" i="1"/>
  <c r="AD277" i="1"/>
  <c r="AE277" i="1"/>
  <c r="AG277" i="1"/>
  <c r="AH277" i="1"/>
  <c r="AI277" i="1"/>
  <c r="AJ277" i="1"/>
  <c r="AK277" i="1"/>
  <c r="AL277" i="1"/>
  <c r="G278" i="1"/>
  <c r="AN278" i="1" s="1"/>
  <c r="AO278" i="1" s="1"/>
  <c r="H278" i="1"/>
  <c r="I278" i="1"/>
  <c r="J278" i="1"/>
  <c r="K278" i="1"/>
  <c r="M278" i="1"/>
  <c r="N278" i="1"/>
  <c r="P278" i="1"/>
  <c r="Q278" i="1"/>
  <c r="S278" i="1"/>
  <c r="T278" i="1"/>
  <c r="W278" i="1"/>
  <c r="X278" i="1"/>
  <c r="Z278" i="1"/>
  <c r="AA278" i="1"/>
  <c r="AD278" i="1"/>
  <c r="AE278" i="1"/>
  <c r="AG278" i="1"/>
  <c r="AH278" i="1"/>
  <c r="AI278" i="1"/>
  <c r="AJ278" i="1"/>
  <c r="AK278" i="1"/>
  <c r="AL278" i="1"/>
  <c r="G279" i="1"/>
  <c r="AN279" i="1" s="1"/>
  <c r="AO279" i="1" s="1"/>
  <c r="H279" i="1"/>
  <c r="I279" i="1"/>
  <c r="J279" i="1"/>
  <c r="K279" i="1"/>
  <c r="M279" i="1"/>
  <c r="N279" i="1"/>
  <c r="P279" i="1"/>
  <c r="Q279" i="1"/>
  <c r="S279" i="1"/>
  <c r="T279" i="1"/>
  <c r="W279" i="1"/>
  <c r="X279" i="1"/>
  <c r="Z279" i="1"/>
  <c r="AA279" i="1"/>
  <c r="AD279" i="1"/>
  <c r="AE279" i="1"/>
  <c r="AG279" i="1"/>
  <c r="AH279" i="1"/>
  <c r="AI279" i="1"/>
  <c r="AJ279" i="1"/>
  <c r="AK279" i="1"/>
  <c r="AL279" i="1"/>
  <c r="G280" i="1"/>
  <c r="AN280" i="1" s="1"/>
  <c r="AO280" i="1" s="1"/>
  <c r="H280" i="1"/>
  <c r="I280" i="1"/>
  <c r="J280" i="1"/>
  <c r="K280" i="1"/>
  <c r="M280" i="1"/>
  <c r="N280" i="1"/>
  <c r="P280" i="1"/>
  <c r="Q280" i="1"/>
  <c r="S280" i="1"/>
  <c r="T280" i="1"/>
  <c r="W280" i="1"/>
  <c r="X280" i="1"/>
  <c r="Z280" i="1"/>
  <c r="AA280" i="1"/>
  <c r="AD280" i="1"/>
  <c r="AE280" i="1"/>
  <c r="AG280" i="1"/>
  <c r="AH280" i="1"/>
  <c r="AI280" i="1"/>
  <c r="AJ280" i="1"/>
  <c r="AK280" i="1"/>
  <c r="AL280" i="1"/>
  <c r="G281" i="1"/>
  <c r="AN281" i="1" s="1"/>
  <c r="AO281" i="1" s="1"/>
  <c r="H281" i="1"/>
  <c r="I281" i="1"/>
  <c r="J281" i="1"/>
  <c r="K281" i="1"/>
  <c r="M281" i="1"/>
  <c r="N281" i="1"/>
  <c r="P281" i="1"/>
  <c r="Q281" i="1"/>
  <c r="S281" i="1"/>
  <c r="T281" i="1"/>
  <c r="W281" i="1"/>
  <c r="X281" i="1"/>
  <c r="Z281" i="1"/>
  <c r="AA281" i="1"/>
  <c r="AD281" i="1"/>
  <c r="AE281" i="1"/>
  <c r="AG281" i="1"/>
  <c r="AH281" i="1"/>
  <c r="AI281" i="1"/>
  <c r="AJ281" i="1"/>
  <c r="AK281" i="1"/>
  <c r="AL281" i="1"/>
  <c r="G282" i="1"/>
  <c r="AN282" i="1" s="1"/>
  <c r="AO282" i="1" s="1"/>
  <c r="H282" i="1"/>
  <c r="I282" i="1"/>
  <c r="J282" i="1"/>
  <c r="K282" i="1"/>
  <c r="M282" i="1"/>
  <c r="N282" i="1"/>
  <c r="P282" i="1"/>
  <c r="Q282" i="1"/>
  <c r="S282" i="1"/>
  <c r="T282" i="1"/>
  <c r="W282" i="1"/>
  <c r="X282" i="1"/>
  <c r="Z282" i="1"/>
  <c r="AA282" i="1"/>
  <c r="AD282" i="1"/>
  <c r="AE282" i="1"/>
  <c r="AG282" i="1"/>
  <c r="AH282" i="1"/>
  <c r="AI282" i="1"/>
  <c r="AJ282" i="1"/>
  <c r="AK282" i="1"/>
  <c r="AL282" i="1"/>
  <c r="G283" i="1"/>
  <c r="AN283" i="1" s="1"/>
  <c r="H283" i="1"/>
  <c r="I283" i="1"/>
  <c r="J283" i="1"/>
  <c r="K283" i="1"/>
  <c r="M283" i="1"/>
  <c r="N283" i="1"/>
  <c r="P283" i="1"/>
  <c r="Q283" i="1"/>
  <c r="S283" i="1"/>
  <c r="T283" i="1"/>
  <c r="W283" i="1"/>
  <c r="X283" i="1"/>
  <c r="Z283" i="1"/>
  <c r="AA283" i="1"/>
  <c r="AD283" i="1"/>
  <c r="AE283" i="1"/>
  <c r="AG283" i="1"/>
  <c r="AH283" i="1"/>
  <c r="AI283" i="1"/>
  <c r="AJ283" i="1"/>
  <c r="AK283" i="1"/>
  <c r="AL283" i="1"/>
  <c r="G284" i="1"/>
  <c r="AN284" i="1" s="1"/>
  <c r="AO284" i="1" s="1"/>
  <c r="H284" i="1"/>
  <c r="I284" i="1"/>
  <c r="J284" i="1"/>
  <c r="K284" i="1"/>
  <c r="M284" i="1"/>
  <c r="N284" i="1"/>
  <c r="P284" i="1"/>
  <c r="Q284" i="1"/>
  <c r="S284" i="1"/>
  <c r="T284" i="1"/>
  <c r="W284" i="1"/>
  <c r="X284" i="1"/>
  <c r="Z284" i="1"/>
  <c r="AA284" i="1"/>
  <c r="AD284" i="1"/>
  <c r="AE284" i="1"/>
  <c r="AG284" i="1"/>
  <c r="AH284" i="1"/>
  <c r="AI284" i="1"/>
  <c r="AJ284" i="1"/>
  <c r="AK284" i="1"/>
  <c r="AL284" i="1"/>
  <c r="G285" i="1"/>
  <c r="AN285" i="1" s="1"/>
  <c r="AO285" i="1" s="1"/>
  <c r="H285" i="1"/>
  <c r="I285" i="1"/>
  <c r="J285" i="1"/>
  <c r="K285" i="1"/>
  <c r="M285" i="1"/>
  <c r="N285" i="1"/>
  <c r="P285" i="1"/>
  <c r="Q285" i="1"/>
  <c r="S285" i="1"/>
  <c r="T285" i="1"/>
  <c r="W285" i="1"/>
  <c r="X285" i="1"/>
  <c r="Z285" i="1"/>
  <c r="AA285" i="1"/>
  <c r="AD285" i="1"/>
  <c r="AE285" i="1"/>
  <c r="AG285" i="1"/>
  <c r="AH285" i="1"/>
  <c r="AI285" i="1"/>
  <c r="AJ285" i="1"/>
  <c r="AK285" i="1"/>
  <c r="AL285" i="1"/>
  <c r="G286" i="1"/>
  <c r="AN286" i="1" s="1"/>
  <c r="AO286" i="1" s="1"/>
  <c r="H286" i="1"/>
  <c r="I286" i="1"/>
  <c r="J286" i="1"/>
  <c r="K286" i="1"/>
  <c r="M286" i="1"/>
  <c r="N286" i="1"/>
  <c r="P286" i="1"/>
  <c r="Q286" i="1"/>
  <c r="S286" i="1"/>
  <c r="T286" i="1"/>
  <c r="W286" i="1"/>
  <c r="X286" i="1"/>
  <c r="Z286" i="1"/>
  <c r="AA286" i="1"/>
  <c r="AD286" i="1"/>
  <c r="AE286" i="1"/>
  <c r="AG286" i="1"/>
  <c r="AH286" i="1"/>
  <c r="AI286" i="1"/>
  <c r="AJ286" i="1"/>
  <c r="AK286" i="1"/>
  <c r="AL286" i="1"/>
  <c r="G287" i="1"/>
  <c r="AN287" i="1" s="1"/>
  <c r="AO287" i="1" s="1"/>
  <c r="H287" i="1"/>
  <c r="I287" i="1"/>
  <c r="J287" i="1"/>
  <c r="K287" i="1"/>
  <c r="M287" i="1"/>
  <c r="N287" i="1"/>
  <c r="P287" i="1"/>
  <c r="Q287" i="1"/>
  <c r="S287" i="1"/>
  <c r="T287" i="1"/>
  <c r="W287" i="1"/>
  <c r="X287" i="1"/>
  <c r="Z287" i="1"/>
  <c r="AA287" i="1"/>
  <c r="AD287" i="1"/>
  <c r="AE287" i="1"/>
  <c r="AG287" i="1"/>
  <c r="AH287" i="1"/>
  <c r="AI287" i="1"/>
  <c r="AJ287" i="1"/>
  <c r="AK287" i="1"/>
  <c r="AL287" i="1"/>
  <c r="G288" i="1"/>
  <c r="AN288" i="1" s="1"/>
  <c r="AO288" i="1" s="1"/>
  <c r="H288" i="1"/>
  <c r="I288" i="1"/>
  <c r="J288" i="1"/>
  <c r="K288" i="1"/>
  <c r="M288" i="1"/>
  <c r="N288" i="1"/>
  <c r="P288" i="1"/>
  <c r="Q288" i="1"/>
  <c r="S288" i="1"/>
  <c r="T288" i="1"/>
  <c r="W288" i="1"/>
  <c r="X288" i="1"/>
  <c r="Z288" i="1"/>
  <c r="AA288" i="1"/>
  <c r="AD288" i="1"/>
  <c r="AE288" i="1"/>
  <c r="AG288" i="1"/>
  <c r="AH288" i="1"/>
  <c r="AI288" i="1"/>
  <c r="AJ288" i="1"/>
  <c r="AK288" i="1"/>
  <c r="AL288" i="1"/>
  <c r="G289" i="1"/>
  <c r="AN289" i="1" s="1"/>
  <c r="AO289" i="1" s="1"/>
  <c r="H289" i="1"/>
  <c r="I289" i="1"/>
  <c r="J289" i="1"/>
  <c r="K289" i="1"/>
  <c r="M289" i="1"/>
  <c r="N289" i="1"/>
  <c r="P289" i="1"/>
  <c r="Q289" i="1"/>
  <c r="S289" i="1"/>
  <c r="T289" i="1"/>
  <c r="W289" i="1"/>
  <c r="X289" i="1"/>
  <c r="Z289" i="1"/>
  <c r="AA289" i="1"/>
  <c r="AD289" i="1"/>
  <c r="AE289" i="1"/>
  <c r="AG289" i="1"/>
  <c r="AH289" i="1"/>
  <c r="AI289" i="1"/>
  <c r="AJ289" i="1"/>
  <c r="AK289" i="1"/>
  <c r="AL289" i="1"/>
  <c r="G290" i="1"/>
  <c r="AN290" i="1" s="1"/>
  <c r="H290" i="1"/>
  <c r="I290" i="1"/>
  <c r="J290" i="1"/>
  <c r="K290" i="1"/>
  <c r="M290" i="1"/>
  <c r="N290" i="1"/>
  <c r="P290" i="1"/>
  <c r="Q290" i="1"/>
  <c r="S290" i="1"/>
  <c r="T290" i="1"/>
  <c r="W290" i="1"/>
  <c r="X290" i="1"/>
  <c r="Z290" i="1"/>
  <c r="AA290" i="1"/>
  <c r="AD290" i="1"/>
  <c r="AE290" i="1"/>
  <c r="AG290" i="1"/>
  <c r="AH290" i="1"/>
  <c r="AI290" i="1"/>
  <c r="AJ290" i="1"/>
  <c r="AK290" i="1"/>
  <c r="AL290" i="1"/>
  <c r="G291" i="1"/>
  <c r="AN291" i="1" s="1"/>
  <c r="AO291" i="1" s="1"/>
  <c r="H291" i="1"/>
  <c r="I291" i="1"/>
  <c r="J291" i="1"/>
  <c r="K291" i="1"/>
  <c r="M291" i="1"/>
  <c r="N291" i="1"/>
  <c r="P291" i="1"/>
  <c r="Q291" i="1"/>
  <c r="S291" i="1"/>
  <c r="T291" i="1"/>
  <c r="W291" i="1"/>
  <c r="X291" i="1"/>
  <c r="Z291" i="1"/>
  <c r="AA291" i="1"/>
  <c r="AD291" i="1"/>
  <c r="AE291" i="1"/>
  <c r="AG291" i="1"/>
  <c r="AH291" i="1"/>
  <c r="AI291" i="1"/>
  <c r="AJ291" i="1"/>
  <c r="AK291" i="1"/>
  <c r="AL291" i="1"/>
  <c r="G292" i="1"/>
  <c r="AN292" i="1" s="1"/>
  <c r="AO292" i="1" s="1"/>
  <c r="H292" i="1"/>
  <c r="I292" i="1"/>
  <c r="J292" i="1"/>
  <c r="K292" i="1"/>
  <c r="M292" i="1"/>
  <c r="N292" i="1"/>
  <c r="P292" i="1"/>
  <c r="Q292" i="1"/>
  <c r="S292" i="1"/>
  <c r="T292" i="1"/>
  <c r="W292" i="1"/>
  <c r="X292" i="1"/>
  <c r="Z292" i="1"/>
  <c r="AA292" i="1"/>
  <c r="AD292" i="1"/>
  <c r="AE292" i="1"/>
  <c r="AG292" i="1"/>
  <c r="AH292" i="1"/>
  <c r="AI292" i="1"/>
  <c r="AJ292" i="1"/>
  <c r="AK292" i="1"/>
  <c r="AL292" i="1"/>
  <c r="G293" i="1"/>
  <c r="AN293" i="1" s="1"/>
  <c r="AO293" i="1" s="1"/>
  <c r="H293" i="1"/>
  <c r="I293" i="1"/>
  <c r="J293" i="1"/>
  <c r="K293" i="1"/>
  <c r="M293" i="1"/>
  <c r="N293" i="1"/>
  <c r="P293" i="1"/>
  <c r="Q293" i="1"/>
  <c r="S293" i="1"/>
  <c r="T293" i="1"/>
  <c r="W293" i="1"/>
  <c r="X293" i="1"/>
  <c r="Z293" i="1"/>
  <c r="AA293" i="1"/>
  <c r="AD293" i="1"/>
  <c r="AE293" i="1"/>
  <c r="AG293" i="1"/>
  <c r="AH293" i="1"/>
  <c r="AI293" i="1"/>
  <c r="AJ293" i="1"/>
  <c r="AK293" i="1"/>
  <c r="AL293" i="1"/>
  <c r="G294" i="1"/>
  <c r="AN294" i="1" s="1"/>
  <c r="AO294" i="1" s="1"/>
  <c r="H294" i="1"/>
  <c r="I294" i="1"/>
  <c r="J294" i="1"/>
  <c r="K294" i="1"/>
  <c r="M294" i="1"/>
  <c r="N294" i="1"/>
  <c r="P294" i="1"/>
  <c r="Q294" i="1"/>
  <c r="S294" i="1"/>
  <c r="T294" i="1"/>
  <c r="W294" i="1"/>
  <c r="X294" i="1"/>
  <c r="Z294" i="1"/>
  <c r="AA294" i="1"/>
  <c r="AD294" i="1"/>
  <c r="AE294" i="1"/>
  <c r="AG294" i="1"/>
  <c r="AH294" i="1"/>
  <c r="AI294" i="1"/>
  <c r="AJ294" i="1"/>
  <c r="AK294" i="1"/>
  <c r="AL294" i="1"/>
  <c r="G295" i="1"/>
  <c r="AN295" i="1" s="1"/>
  <c r="AO295" i="1" s="1"/>
  <c r="H295" i="1"/>
  <c r="I295" i="1"/>
  <c r="J295" i="1"/>
  <c r="K295" i="1"/>
  <c r="M295" i="1"/>
  <c r="N295" i="1"/>
  <c r="P295" i="1"/>
  <c r="Q295" i="1"/>
  <c r="S295" i="1"/>
  <c r="T295" i="1"/>
  <c r="W295" i="1"/>
  <c r="X295" i="1"/>
  <c r="Z295" i="1"/>
  <c r="AA295" i="1"/>
  <c r="AD295" i="1"/>
  <c r="AE295" i="1"/>
  <c r="AG295" i="1"/>
  <c r="AH295" i="1"/>
  <c r="AI295" i="1"/>
  <c r="AJ295" i="1"/>
  <c r="AK295" i="1"/>
  <c r="AL295" i="1"/>
  <c r="G296" i="1"/>
  <c r="AN296" i="1" s="1"/>
  <c r="AO296" i="1" s="1"/>
  <c r="H296" i="1"/>
  <c r="I296" i="1"/>
  <c r="J296" i="1"/>
  <c r="K296" i="1"/>
  <c r="M296" i="1"/>
  <c r="N296" i="1"/>
  <c r="P296" i="1"/>
  <c r="Q296" i="1"/>
  <c r="S296" i="1"/>
  <c r="T296" i="1"/>
  <c r="W296" i="1"/>
  <c r="X296" i="1"/>
  <c r="Z296" i="1"/>
  <c r="AA296" i="1"/>
  <c r="AD296" i="1"/>
  <c r="AE296" i="1"/>
  <c r="AG296" i="1"/>
  <c r="AH296" i="1"/>
  <c r="AI296" i="1"/>
  <c r="AJ296" i="1"/>
  <c r="AK296" i="1"/>
  <c r="AL296" i="1"/>
  <c r="G297" i="1"/>
  <c r="AN297" i="1" s="1"/>
  <c r="AO297" i="1" s="1"/>
  <c r="H297" i="1"/>
  <c r="I297" i="1"/>
  <c r="J297" i="1"/>
  <c r="K297" i="1"/>
  <c r="M297" i="1"/>
  <c r="N297" i="1"/>
  <c r="P297" i="1"/>
  <c r="Q297" i="1"/>
  <c r="S297" i="1"/>
  <c r="T297" i="1"/>
  <c r="W297" i="1"/>
  <c r="X297" i="1"/>
  <c r="Z297" i="1"/>
  <c r="AA297" i="1"/>
  <c r="AD297" i="1"/>
  <c r="AE297" i="1"/>
  <c r="AG297" i="1"/>
  <c r="AH297" i="1"/>
  <c r="AI297" i="1"/>
  <c r="AJ297" i="1"/>
  <c r="AK297" i="1"/>
  <c r="AL297" i="1"/>
  <c r="G298" i="1"/>
  <c r="AN298" i="1" s="1"/>
  <c r="AO298" i="1" s="1"/>
  <c r="H298" i="1"/>
  <c r="I298" i="1"/>
  <c r="J298" i="1"/>
  <c r="K298" i="1"/>
  <c r="M298" i="1"/>
  <c r="N298" i="1"/>
  <c r="P298" i="1"/>
  <c r="Q298" i="1"/>
  <c r="S298" i="1"/>
  <c r="T298" i="1"/>
  <c r="W298" i="1"/>
  <c r="X298" i="1"/>
  <c r="Z298" i="1"/>
  <c r="AA298" i="1"/>
  <c r="AD298" i="1"/>
  <c r="AE298" i="1"/>
  <c r="AG298" i="1"/>
  <c r="AH298" i="1"/>
  <c r="AI298" i="1"/>
  <c r="AJ298" i="1"/>
  <c r="AK298" i="1"/>
  <c r="AL298" i="1"/>
  <c r="G299" i="1"/>
  <c r="AN299" i="1" s="1"/>
  <c r="AO299" i="1" s="1"/>
  <c r="H299" i="1"/>
  <c r="I299" i="1"/>
  <c r="J299" i="1"/>
  <c r="K299" i="1"/>
  <c r="M299" i="1"/>
  <c r="N299" i="1"/>
  <c r="P299" i="1"/>
  <c r="Q299" i="1"/>
  <c r="S299" i="1"/>
  <c r="T299" i="1"/>
  <c r="W299" i="1"/>
  <c r="X299" i="1"/>
  <c r="Z299" i="1"/>
  <c r="AA299" i="1"/>
  <c r="AD299" i="1"/>
  <c r="AE299" i="1"/>
  <c r="AG299" i="1"/>
  <c r="AH299" i="1"/>
  <c r="AI299" i="1"/>
  <c r="AJ299" i="1"/>
  <c r="AK299" i="1"/>
  <c r="AL299" i="1"/>
  <c r="G300" i="1"/>
  <c r="AN300" i="1" s="1"/>
  <c r="AO300" i="1" s="1"/>
  <c r="H300" i="1"/>
  <c r="I300" i="1"/>
  <c r="J300" i="1"/>
  <c r="K300" i="1"/>
  <c r="M300" i="1"/>
  <c r="N300" i="1"/>
  <c r="P300" i="1"/>
  <c r="Q300" i="1"/>
  <c r="S300" i="1"/>
  <c r="T300" i="1"/>
  <c r="W300" i="1"/>
  <c r="X300" i="1"/>
  <c r="Z300" i="1"/>
  <c r="AA300" i="1"/>
  <c r="AD300" i="1"/>
  <c r="AE300" i="1"/>
  <c r="AG300" i="1"/>
  <c r="AH300" i="1"/>
  <c r="AI300" i="1"/>
  <c r="AJ300" i="1"/>
  <c r="AK300" i="1"/>
  <c r="AL300" i="1"/>
  <c r="G301" i="1"/>
  <c r="AN301" i="1" s="1"/>
  <c r="AO301" i="1" s="1"/>
  <c r="H301" i="1"/>
  <c r="I301" i="1"/>
  <c r="J301" i="1"/>
  <c r="K301" i="1"/>
  <c r="M301" i="1"/>
  <c r="N301" i="1"/>
  <c r="P301" i="1"/>
  <c r="Q301" i="1"/>
  <c r="S301" i="1"/>
  <c r="T301" i="1"/>
  <c r="W301" i="1"/>
  <c r="X301" i="1"/>
  <c r="Z301" i="1"/>
  <c r="AA301" i="1"/>
  <c r="AD301" i="1"/>
  <c r="AE301" i="1"/>
  <c r="AG301" i="1"/>
  <c r="AH301" i="1"/>
  <c r="AI301" i="1"/>
  <c r="AJ301" i="1"/>
  <c r="AK301" i="1"/>
  <c r="AL301" i="1"/>
  <c r="G302" i="1"/>
  <c r="AN302" i="1" s="1"/>
  <c r="AO302" i="1" s="1"/>
  <c r="H302" i="1"/>
  <c r="I302" i="1"/>
  <c r="J302" i="1"/>
  <c r="K302" i="1"/>
  <c r="M302" i="1"/>
  <c r="N302" i="1"/>
  <c r="P302" i="1"/>
  <c r="Q302" i="1"/>
  <c r="S302" i="1"/>
  <c r="T302" i="1"/>
  <c r="W302" i="1"/>
  <c r="X302" i="1"/>
  <c r="Z302" i="1"/>
  <c r="AA302" i="1"/>
  <c r="AD302" i="1"/>
  <c r="AE302" i="1"/>
  <c r="AG302" i="1"/>
  <c r="AH302" i="1"/>
  <c r="AI302" i="1"/>
  <c r="AJ302" i="1"/>
  <c r="AK302" i="1"/>
  <c r="AL302" i="1"/>
  <c r="G16" i="1"/>
  <c r="AN16" i="1" s="1"/>
  <c r="AO16" i="1" s="1"/>
  <c r="H16" i="1"/>
  <c r="I16" i="1"/>
  <c r="J16" i="1"/>
  <c r="K16" i="1"/>
  <c r="M16" i="1"/>
  <c r="N16" i="1"/>
  <c r="P16" i="1"/>
  <c r="Q16" i="1"/>
  <c r="S16" i="1"/>
  <c r="T16" i="1"/>
  <c r="W16" i="1"/>
  <c r="X16" i="1"/>
  <c r="Z16" i="1"/>
  <c r="AA16" i="1"/>
  <c r="AD16" i="1"/>
  <c r="AE16" i="1"/>
  <c r="AG16" i="1"/>
  <c r="AH16" i="1"/>
  <c r="AI16" i="1"/>
  <c r="AJ16" i="1"/>
  <c r="AK16" i="1"/>
  <c r="AL16" i="1"/>
  <c r="G17" i="1"/>
  <c r="AN17" i="1" s="1"/>
  <c r="AO17" i="1" s="1"/>
  <c r="H17" i="1"/>
  <c r="I17" i="1"/>
  <c r="J17" i="1"/>
  <c r="K17" i="1"/>
  <c r="M17" i="1"/>
  <c r="N17" i="1"/>
  <c r="P17" i="1"/>
  <c r="Q17" i="1"/>
  <c r="S17" i="1"/>
  <c r="T17" i="1"/>
  <c r="W17" i="1"/>
  <c r="X17" i="1"/>
  <c r="Z17" i="1"/>
  <c r="AA17" i="1"/>
  <c r="AD17" i="1"/>
  <c r="AE17" i="1"/>
  <c r="AG17" i="1"/>
  <c r="AH17" i="1"/>
  <c r="AI17" i="1"/>
  <c r="AJ17" i="1"/>
  <c r="AK17" i="1"/>
  <c r="AL17" i="1"/>
  <c r="G13" i="1"/>
  <c r="AN13" i="1" s="1"/>
  <c r="AO13" i="1" s="1"/>
  <c r="H13" i="1"/>
  <c r="I13" i="1"/>
  <c r="J13" i="1"/>
  <c r="K13" i="1"/>
  <c r="M13" i="1"/>
  <c r="N13" i="1"/>
  <c r="P13" i="1"/>
  <c r="Q13" i="1"/>
  <c r="S13" i="1"/>
  <c r="T13" i="1"/>
  <c r="W13" i="1"/>
  <c r="X13" i="1"/>
  <c r="Z13" i="1"/>
  <c r="AA13" i="1"/>
  <c r="AD13" i="1"/>
  <c r="AE13" i="1"/>
  <c r="AG13" i="1"/>
  <c r="AH13" i="1"/>
  <c r="AI13" i="1"/>
  <c r="AJ13" i="1"/>
  <c r="AK13" i="1"/>
  <c r="AL13" i="1"/>
  <c r="G14" i="1"/>
  <c r="AN14" i="1" s="1"/>
  <c r="AO14" i="1" s="1"/>
  <c r="H14" i="1"/>
  <c r="I14" i="1"/>
  <c r="J14" i="1"/>
  <c r="K14" i="1"/>
  <c r="M14" i="1"/>
  <c r="N14" i="1"/>
  <c r="P14" i="1"/>
  <c r="Q14" i="1"/>
  <c r="S14" i="1"/>
  <c r="T14" i="1"/>
  <c r="W14" i="1"/>
  <c r="X14" i="1"/>
  <c r="Z14" i="1"/>
  <c r="AA14" i="1"/>
  <c r="AD14" i="1"/>
  <c r="AE14" i="1"/>
  <c r="AG14" i="1"/>
  <c r="AH14" i="1"/>
  <c r="AI14" i="1"/>
  <c r="AJ14" i="1"/>
  <c r="AK14" i="1"/>
  <c r="AL14" i="1"/>
  <c r="G15" i="1"/>
  <c r="AN15" i="1" s="1"/>
  <c r="AO15" i="1" s="1"/>
  <c r="H15" i="1"/>
  <c r="I15" i="1"/>
  <c r="J15" i="1"/>
  <c r="K15" i="1"/>
  <c r="M15" i="1"/>
  <c r="N15" i="1"/>
  <c r="P15" i="1"/>
  <c r="Q15" i="1"/>
  <c r="S15" i="1"/>
  <c r="T15" i="1"/>
  <c r="W15" i="1"/>
  <c r="X15" i="1"/>
  <c r="Z15" i="1"/>
  <c r="AA15" i="1"/>
  <c r="AD15" i="1"/>
  <c r="AE15" i="1"/>
  <c r="AG15" i="1"/>
  <c r="AH15" i="1"/>
  <c r="AI15" i="1"/>
  <c r="AJ15" i="1"/>
  <c r="AK15" i="1"/>
  <c r="AL15" i="1"/>
  <c r="V22" i="1" l="1"/>
  <c r="V17" i="1"/>
  <c r="V195" i="1"/>
  <c r="V32" i="1"/>
  <c r="V248" i="1"/>
  <c r="V173" i="1"/>
  <c r="V120" i="1"/>
  <c r="V204" i="1"/>
  <c r="V196" i="1"/>
  <c r="V193" i="1"/>
  <c r="V147" i="1"/>
  <c r="V36" i="1"/>
  <c r="V179" i="1"/>
  <c r="V269" i="1"/>
  <c r="V265" i="1"/>
  <c r="V282" i="1"/>
  <c r="V26" i="1"/>
  <c r="V42" i="1"/>
  <c r="V87" i="1"/>
  <c r="V100" i="1"/>
  <c r="V160" i="1"/>
  <c r="V159" i="1"/>
  <c r="V161" i="1"/>
  <c r="AN171" i="1"/>
  <c r="AO171" i="1" s="1"/>
  <c r="AN167" i="1"/>
  <c r="AO167" i="1" s="1"/>
  <c r="AN202" i="1"/>
  <c r="AO202" i="1" s="1"/>
  <c r="AN198" i="1"/>
  <c r="AO198" i="1" s="1"/>
  <c r="AN194" i="1"/>
  <c r="AO194" i="1" s="1"/>
  <c r="V185" i="1"/>
  <c r="AN172" i="1"/>
  <c r="AO172" i="1" s="1"/>
  <c r="AN168" i="1"/>
  <c r="AO168" i="1" s="1"/>
  <c r="AN197" i="1"/>
  <c r="AO197" i="1" s="1"/>
  <c r="AN193" i="1"/>
  <c r="AO193" i="1" s="1"/>
  <c r="AN163" i="1"/>
  <c r="AO163" i="1" s="1"/>
  <c r="AN203" i="1"/>
  <c r="AO203" i="1" s="1"/>
  <c r="AN199" i="1"/>
  <c r="AO199" i="1" s="1"/>
  <c r="AN195" i="1"/>
  <c r="AO195" i="1" s="1"/>
  <c r="AN191" i="1"/>
  <c r="AO191" i="1" s="1"/>
  <c r="AN169" i="1"/>
  <c r="AO169" i="1" s="1"/>
  <c r="AN165" i="1"/>
  <c r="AO165" i="1" s="1"/>
  <c r="AN200" i="1"/>
  <c r="AO200" i="1" s="1"/>
  <c r="AN196" i="1"/>
  <c r="AO196" i="1" s="1"/>
  <c r="AN192" i="1"/>
  <c r="AO192" i="1" s="1"/>
  <c r="AN170" i="1"/>
  <c r="AO170" i="1" s="1"/>
  <c r="AN166" i="1"/>
  <c r="AO166" i="1" s="1"/>
  <c r="AN162" i="1"/>
  <c r="AO162" i="1" s="1"/>
  <c r="AN161" i="1"/>
  <c r="AO161" i="1" s="1"/>
  <c r="V198" i="1"/>
  <c r="V177" i="1"/>
  <c r="V203" i="1"/>
  <c r="V273" i="1"/>
  <c r="V190" i="1"/>
  <c r="V167" i="1"/>
  <c r="V163" i="1"/>
  <c r="V125" i="1"/>
  <c r="V102" i="1"/>
  <c r="V298" i="1"/>
  <c r="V294" i="1"/>
  <c r="V286" i="1"/>
  <c r="V262" i="1"/>
  <c r="V243" i="1"/>
  <c r="R39" i="1"/>
  <c r="V144" i="1"/>
  <c r="V169" i="1"/>
  <c r="V109" i="1"/>
  <c r="V157" i="1"/>
  <c r="V108" i="1"/>
  <c r="V201" i="1"/>
  <c r="V284" i="1"/>
  <c r="V260" i="1"/>
  <c r="V122" i="1"/>
  <c r="V130" i="1"/>
  <c r="V288" i="1"/>
  <c r="V264" i="1"/>
  <c r="V232" i="1"/>
  <c r="V189" i="1"/>
  <c r="V136" i="1"/>
  <c r="V181" i="1"/>
  <c r="V290" i="1"/>
  <c r="V182" i="1"/>
  <c r="V188" i="1"/>
  <c r="U287" i="1"/>
  <c r="AF286" i="1"/>
  <c r="AB283" i="1"/>
  <c r="Y281" i="1"/>
  <c r="Y287" i="1"/>
  <c r="U283" i="1"/>
  <c r="V171" i="1"/>
  <c r="Y283" i="1"/>
  <c r="V164" i="1"/>
  <c r="AB39" i="1"/>
  <c r="U39" i="1"/>
  <c r="AB109" i="1"/>
  <c r="AB108" i="1"/>
  <c r="U107" i="1"/>
  <c r="O107" i="1"/>
  <c r="Y101" i="1"/>
  <c r="AF63" i="1"/>
  <c r="AF55" i="1"/>
  <c r="Y55" i="1"/>
  <c r="R55" i="1"/>
  <c r="L55" i="1"/>
  <c r="AB53" i="1"/>
  <c r="U40" i="1"/>
  <c r="AB36" i="1"/>
  <c r="AB35" i="1"/>
  <c r="U35" i="1"/>
  <c r="V200" i="1"/>
  <c r="Y262" i="1"/>
  <c r="Y258" i="1"/>
  <c r="U256" i="1"/>
  <c r="V192" i="1"/>
  <c r="Y108" i="1"/>
  <c r="R40" i="1"/>
  <c r="V292" i="1"/>
  <c r="R38" i="1"/>
  <c r="L14" i="1"/>
  <c r="U16" i="1"/>
  <c r="Y301" i="1"/>
  <c r="U295" i="1"/>
  <c r="O14" i="1"/>
  <c r="Y291" i="1"/>
  <c r="Y97" i="1"/>
  <c r="AF80" i="1"/>
  <c r="O78" i="1"/>
  <c r="R44" i="1"/>
  <c r="AB37" i="1"/>
  <c r="U37" i="1"/>
  <c r="V296" i="1"/>
  <c r="V235" i="1"/>
  <c r="Y223" i="1"/>
  <c r="R219" i="1"/>
  <c r="Y215" i="1"/>
  <c r="U205" i="1"/>
  <c r="Y199" i="1"/>
  <c r="R198" i="1"/>
  <c r="R136" i="1"/>
  <c r="R130" i="1"/>
  <c r="Y123" i="1"/>
  <c r="R122" i="1"/>
  <c r="AB38" i="1"/>
  <c r="U38" i="1"/>
  <c r="R37" i="1"/>
  <c r="U191" i="1"/>
  <c r="V268" i="1"/>
  <c r="L15" i="1"/>
  <c r="AF294" i="1"/>
  <c r="AB291" i="1"/>
  <c r="U291" i="1"/>
  <c r="U290" i="1"/>
  <c r="AF288" i="1"/>
  <c r="U301" i="1"/>
  <c r="AF300" i="1"/>
  <c r="V300" i="1"/>
  <c r="U282" i="1"/>
  <c r="O282" i="1"/>
  <c r="AB265" i="1"/>
  <c r="AB264" i="1"/>
  <c r="AF261" i="1"/>
  <c r="L261" i="1"/>
  <c r="U258" i="1"/>
  <c r="O258" i="1"/>
  <c r="O254" i="1"/>
  <c r="Y252" i="1"/>
  <c r="U250" i="1"/>
  <c r="AF248" i="1"/>
  <c r="Y248" i="1"/>
  <c r="O247" i="1"/>
  <c r="Y229" i="1"/>
  <c r="R229" i="1"/>
  <c r="L229" i="1"/>
  <c r="Y225" i="1"/>
  <c r="R225" i="1"/>
  <c r="L225" i="1"/>
  <c r="U223" i="1"/>
  <c r="AF221" i="1"/>
  <c r="Y217" i="1"/>
  <c r="R217" i="1"/>
  <c r="L217" i="1"/>
  <c r="Y213" i="1"/>
  <c r="R213" i="1"/>
  <c r="L213" i="1"/>
  <c r="U212" i="1"/>
  <c r="O211" i="1"/>
  <c r="U207" i="1"/>
  <c r="O207" i="1"/>
  <c r="AB200" i="1"/>
  <c r="U198" i="1"/>
  <c r="O198" i="1"/>
  <c r="Y194" i="1"/>
  <c r="O187" i="1"/>
  <c r="AB186" i="1"/>
  <c r="R184" i="1"/>
  <c r="O179" i="1"/>
  <c r="AB170" i="1"/>
  <c r="O170" i="1"/>
  <c r="AF167" i="1"/>
  <c r="Y167" i="1"/>
  <c r="AF166" i="1"/>
  <c r="L166" i="1"/>
  <c r="U162" i="1"/>
  <c r="AB158" i="1"/>
  <c r="Y155" i="1"/>
  <c r="R155" i="1"/>
  <c r="AB153" i="1"/>
  <c r="U153" i="1"/>
  <c r="R152" i="1"/>
  <c r="AB149" i="1"/>
  <c r="U140" i="1"/>
  <c r="Y138" i="1"/>
  <c r="U135" i="1"/>
  <c r="AB105" i="1"/>
  <c r="U104" i="1"/>
  <c r="O104" i="1"/>
  <c r="R100" i="1"/>
  <c r="O90" i="1"/>
  <c r="R87" i="1"/>
  <c r="L74" i="1"/>
  <c r="AB68" i="1"/>
  <c r="U68" i="1"/>
  <c r="AB64" i="1"/>
  <c r="U64" i="1"/>
  <c r="AF54" i="1"/>
  <c r="L54" i="1"/>
  <c r="L50" i="1"/>
  <c r="AF31" i="1"/>
  <c r="Y31" i="1"/>
  <c r="AF26" i="1"/>
  <c r="Y26" i="1"/>
  <c r="AF25" i="1"/>
  <c r="Y25" i="1"/>
  <c r="R18" i="1"/>
  <c r="Y104" i="1"/>
  <c r="R103" i="1"/>
  <c r="R102" i="1"/>
  <c r="U271" i="1"/>
  <c r="O271" i="1"/>
  <c r="U137" i="1"/>
  <c r="U136" i="1"/>
  <c r="O136" i="1"/>
  <c r="U130" i="1"/>
  <c r="O130" i="1"/>
  <c r="U122" i="1"/>
  <c r="O122" i="1"/>
  <c r="U116" i="1"/>
  <c r="Y114" i="1"/>
  <c r="AF113" i="1"/>
  <c r="L64" i="1"/>
  <c r="AB62" i="1"/>
  <c r="U62" i="1"/>
  <c r="AF60" i="1"/>
  <c r="AB58" i="1"/>
  <c r="U58" i="1"/>
  <c r="L56" i="1"/>
  <c r="AB55" i="1"/>
  <c r="O55" i="1"/>
  <c r="L48" i="1"/>
  <c r="O47" i="1"/>
  <c r="O290" i="1"/>
  <c r="Y299" i="1"/>
  <c r="Y295" i="1"/>
  <c r="U277" i="1"/>
  <c r="U262" i="1"/>
  <c r="O262" i="1"/>
  <c r="Y255" i="1"/>
  <c r="R255" i="1"/>
  <c r="U253" i="1"/>
  <c r="R251" i="1"/>
  <c r="U249" i="1"/>
  <c r="Y247" i="1"/>
  <c r="R247" i="1"/>
  <c r="U245" i="1"/>
  <c r="O245" i="1"/>
  <c r="AB240" i="1"/>
  <c r="R238" i="1"/>
  <c r="U236" i="1"/>
  <c r="Y233" i="1"/>
  <c r="AB214" i="1"/>
  <c r="U214" i="1"/>
  <c r="Y212" i="1"/>
  <c r="R212" i="1"/>
  <c r="L212" i="1"/>
  <c r="U210" i="1"/>
  <c r="Y208" i="1"/>
  <c r="Y202" i="1"/>
  <c r="U197" i="1"/>
  <c r="U195" i="1"/>
  <c r="O195" i="1"/>
  <c r="Y193" i="1"/>
  <c r="AF192" i="1"/>
  <c r="AF191" i="1"/>
  <c r="Y191" i="1"/>
  <c r="Y190" i="1"/>
  <c r="Y189" i="1"/>
  <c r="AF188" i="1"/>
  <c r="Y188" i="1"/>
  <c r="AF187" i="1"/>
  <c r="Y187" i="1"/>
  <c r="AB184" i="1"/>
  <c r="U184" i="1"/>
  <c r="U168" i="1"/>
  <c r="Y164" i="1"/>
  <c r="Y163" i="1"/>
  <c r="AF162" i="1"/>
  <c r="L162" i="1"/>
  <c r="AF154" i="1"/>
  <c r="U152" i="1"/>
  <c r="O152" i="1"/>
  <c r="Y140" i="1"/>
  <c r="U138" i="1"/>
  <c r="AF136" i="1"/>
  <c r="Y136" i="1"/>
  <c r="AB132" i="1"/>
  <c r="AF115" i="1"/>
  <c r="Y115" i="1"/>
  <c r="L115" i="1"/>
  <c r="AB111" i="1"/>
  <c r="U111" i="1"/>
  <c r="U100" i="1"/>
  <c r="O100" i="1"/>
  <c r="U87" i="1"/>
  <c r="AB83" i="1"/>
  <c r="L81" i="1"/>
  <c r="Y99" i="1"/>
  <c r="Y16" i="1"/>
  <c r="L297" i="1"/>
  <c r="U293" i="1"/>
  <c r="Y289" i="1"/>
  <c r="U273" i="1"/>
  <c r="AB269" i="1"/>
  <c r="AB268" i="1"/>
  <c r="AB267" i="1"/>
  <c r="O267" i="1"/>
  <c r="AF264" i="1"/>
  <c r="AF263" i="1"/>
  <c r="O259" i="1"/>
  <c r="U224" i="1"/>
  <c r="AB220" i="1"/>
  <c r="U216" i="1"/>
  <c r="Y214" i="1"/>
  <c r="U208" i="1"/>
  <c r="Y206" i="1"/>
  <c r="L206" i="1"/>
  <c r="AB15" i="1"/>
  <c r="O15" i="1"/>
  <c r="L301" i="1"/>
  <c r="O273" i="1"/>
  <c r="U267" i="1"/>
  <c r="Y265" i="1"/>
  <c r="Y263" i="1"/>
  <c r="U259" i="1"/>
  <c r="Y253" i="1"/>
  <c r="U251" i="1"/>
  <c r="Y249" i="1"/>
  <c r="AB243" i="1"/>
  <c r="U242" i="1"/>
  <c r="O242" i="1"/>
  <c r="O238" i="1"/>
  <c r="Y236" i="1"/>
  <c r="R230" i="1"/>
  <c r="U228" i="1"/>
  <c r="Y222" i="1"/>
  <c r="R214" i="1"/>
  <c r="AB212" i="1"/>
  <c r="U200" i="1"/>
  <c r="Y198" i="1"/>
  <c r="AF197" i="1"/>
  <c r="AF14" i="1"/>
  <c r="R16" i="1"/>
  <c r="AF298" i="1"/>
  <c r="AB295" i="1"/>
  <c r="R292" i="1"/>
  <c r="Y285" i="1"/>
  <c r="AB280" i="1"/>
  <c r="Y278" i="1"/>
  <c r="U275" i="1"/>
  <c r="Y106" i="1"/>
  <c r="V299" i="1"/>
  <c r="Y275" i="1"/>
  <c r="Y270" i="1"/>
  <c r="Y244" i="1"/>
  <c r="Y209" i="1"/>
  <c r="L52" i="1"/>
  <c r="R34" i="1"/>
  <c r="O31" i="1"/>
  <c r="O24" i="1"/>
  <c r="R20" i="1"/>
  <c r="AB140" i="1"/>
  <c r="U119" i="1"/>
  <c r="Y116" i="1"/>
  <c r="U97" i="1"/>
  <c r="AF95" i="1"/>
  <c r="R91" i="1"/>
  <c r="AB89" i="1"/>
  <c r="U89" i="1"/>
  <c r="R86" i="1"/>
  <c r="O275" i="1"/>
  <c r="R273" i="1"/>
  <c r="L272" i="1"/>
  <c r="U270" i="1"/>
  <c r="O270" i="1"/>
  <c r="Y267" i="1"/>
  <c r="R246" i="1"/>
  <c r="U244" i="1"/>
  <c r="U243" i="1"/>
  <c r="Y237" i="1"/>
  <c r="U234" i="1"/>
  <c r="AF232" i="1"/>
  <c r="R231" i="1"/>
  <c r="U230" i="1"/>
  <c r="AF227" i="1"/>
  <c r="AF211" i="1"/>
  <c r="R211" i="1"/>
  <c r="L211" i="1"/>
  <c r="Y207" i="1"/>
  <c r="AF186" i="1"/>
  <c r="Y186" i="1"/>
  <c r="O183" i="1"/>
  <c r="O182" i="1"/>
  <c r="U181" i="1"/>
  <c r="O181" i="1"/>
  <c r="AF178" i="1"/>
  <c r="Y178" i="1"/>
  <c r="O175" i="1"/>
  <c r="R172" i="1"/>
  <c r="U164" i="1"/>
  <c r="U163" i="1"/>
  <c r="O163" i="1"/>
  <c r="AF161" i="1"/>
  <c r="Y160" i="1"/>
  <c r="R153" i="1"/>
  <c r="AB151" i="1"/>
  <c r="O143" i="1"/>
  <c r="Y132" i="1"/>
  <c r="AB130" i="1"/>
  <c r="U129" i="1"/>
  <c r="U128" i="1"/>
  <c r="O128" i="1"/>
  <c r="U127" i="1"/>
  <c r="O127" i="1"/>
  <c r="U121" i="1"/>
  <c r="U120" i="1"/>
  <c r="O120" i="1"/>
  <c r="Y119" i="1"/>
  <c r="Y111" i="1"/>
  <c r="Y110" i="1"/>
  <c r="L110" i="1"/>
  <c r="AB103" i="1"/>
  <c r="AB102" i="1"/>
  <c r="AB100" i="1"/>
  <c r="AF96" i="1"/>
  <c r="Y96" i="1"/>
  <c r="L96" i="1"/>
  <c r="O95" i="1"/>
  <c r="L92" i="1"/>
  <c r="AB87" i="1"/>
  <c r="AF84" i="1"/>
  <c r="AB77" i="1"/>
  <c r="U77" i="1"/>
  <c r="AF75" i="1"/>
  <c r="Y75" i="1"/>
  <c r="R75" i="1"/>
  <c r="L75" i="1"/>
  <c r="AF71" i="1"/>
  <c r="L68" i="1"/>
  <c r="AB65" i="1"/>
  <c r="AF61" i="1"/>
  <c r="AB59" i="1"/>
  <c r="L58" i="1"/>
  <c r="Y57" i="1"/>
  <c r="R57" i="1"/>
  <c r="L57" i="1"/>
  <c r="AF49" i="1"/>
  <c r="Y49" i="1"/>
  <c r="R49" i="1"/>
  <c r="L49" i="1"/>
  <c r="AB47" i="1"/>
  <c r="O44" i="1"/>
  <c r="O178" i="1"/>
  <c r="Y151" i="1"/>
  <c r="R141" i="1"/>
  <c r="U132" i="1"/>
  <c r="Y129" i="1"/>
  <c r="R128" i="1"/>
  <c r="R127" i="1"/>
  <c r="Y121" i="1"/>
  <c r="R120" i="1"/>
  <c r="U108" i="1"/>
  <c r="Y102" i="1"/>
  <c r="O96" i="1"/>
  <c r="AF69" i="1"/>
  <c r="AF65" i="1"/>
  <c r="AF59" i="1"/>
  <c r="AB49" i="1"/>
  <c r="O49" i="1"/>
  <c r="V40" i="1"/>
  <c r="R299" i="1"/>
  <c r="R298" i="1"/>
  <c r="Y272" i="1"/>
  <c r="V267" i="1"/>
  <c r="U264" i="1"/>
  <c r="Y261" i="1"/>
  <c r="Y256" i="1"/>
  <c r="V255" i="1"/>
  <c r="V251" i="1"/>
  <c r="Y241" i="1"/>
  <c r="R241" i="1"/>
  <c r="V240" i="1"/>
  <c r="Y226" i="1"/>
  <c r="R221" i="1"/>
  <c r="U209" i="1"/>
  <c r="R189" i="1"/>
  <c r="R188" i="1"/>
  <c r="R181" i="1"/>
  <c r="O176" i="1"/>
  <c r="V143" i="1"/>
  <c r="Y269" i="1"/>
  <c r="R262" i="1"/>
  <c r="Y257" i="1"/>
  <c r="R257" i="1"/>
  <c r="V256" i="1"/>
  <c r="V252" i="1"/>
  <c r="O246" i="1"/>
  <c r="U240" i="1"/>
  <c r="R232" i="1"/>
  <c r="R227" i="1"/>
  <c r="R222" i="1"/>
  <c r="U220" i="1"/>
  <c r="Y218" i="1"/>
  <c r="Y197" i="1"/>
  <c r="R164" i="1"/>
  <c r="R163" i="1"/>
  <c r="U151" i="1"/>
  <c r="U141" i="1"/>
  <c r="O141" i="1"/>
  <c r="AF15" i="1"/>
  <c r="U297" i="1"/>
  <c r="U294" i="1"/>
  <c r="O294" i="1"/>
  <c r="L287" i="1"/>
  <c r="U284" i="1"/>
  <c r="O284" i="1"/>
  <c r="V295" i="1"/>
  <c r="AB297" i="1"/>
  <c r="AF292" i="1"/>
  <c r="L291" i="1"/>
  <c r="L289" i="1"/>
  <c r="U285" i="1"/>
  <c r="O277" i="1"/>
  <c r="U276" i="1"/>
  <c r="O276" i="1"/>
  <c r="R17" i="1"/>
  <c r="R302" i="1"/>
  <c r="U299" i="1"/>
  <c r="U298" i="1"/>
  <c r="O298" i="1"/>
  <c r="Y297" i="1"/>
  <c r="Y293" i="1"/>
  <c r="AB289" i="1"/>
  <c r="U289" i="1"/>
  <c r="AB287" i="1"/>
  <c r="U286" i="1"/>
  <c r="O286" i="1"/>
  <c r="AF284" i="1"/>
  <c r="R284" i="1"/>
  <c r="L283" i="1"/>
  <c r="O279" i="1"/>
  <c r="AF277" i="1"/>
  <c r="Y277" i="1"/>
  <c r="Y276" i="1"/>
  <c r="R276" i="1"/>
  <c r="AB272" i="1"/>
  <c r="U272" i="1"/>
  <c r="L270" i="1"/>
  <c r="AF266" i="1"/>
  <c r="Y266" i="1"/>
  <c r="AB262" i="1"/>
  <c r="AB261" i="1"/>
  <c r="U261" i="1"/>
  <c r="U260" i="1"/>
  <c r="O260" i="1"/>
  <c r="AB256" i="1"/>
  <c r="R254" i="1"/>
  <c r="U252" i="1"/>
  <c r="R250" i="1"/>
  <c r="AF245" i="1"/>
  <c r="Y245" i="1"/>
  <c r="Y240" i="1"/>
  <c r="Y239" i="1"/>
  <c r="R239" i="1"/>
  <c r="V239" i="1"/>
  <c r="U237" i="1"/>
  <c r="O237" i="1"/>
  <c r="Y235" i="1"/>
  <c r="R235" i="1"/>
  <c r="Y234" i="1"/>
  <c r="L234" i="1"/>
  <c r="U233" i="1"/>
  <c r="AB231" i="1"/>
  <c r="Y228" i="1"/>
  <c r="Y224" i="1"/>
  <c r="R224" i="1"/>
  <c r="U221" i="1"/>
  <c r="Y220" i="1"/>
  <c r="AF219" i="1"/>
  <c r="Y219" i="1"/>
  <c r="U218" i="1"/>
  <c r="R216" i="1"/>
  <c r="R170" i="1"/>
  <c r="R169" i="1"/>
  <c r="Y168" i="1"/>
  <c r="V135" i="1"/>
  <c r="Y135" i="1"/>
  <c r="Y126" i="1"/>
  <c r="R125" i="1"/>
  <c r="R114" i="1"/>
  <c r="U99" i="1"/>
  <c r="O84" i="1"/>
  <c r="L82" i="1"/>
  <c r="AF67" i="1"/>
  <c r="AB63" i="1"/>
  <c r="O63" i="1"/>
  <c r="AF57" i="1"/>
  <c r="AF51" i="1"/>
  <c r="R33" i="1"/>
  <c r="R32" i="1"/>
  <c r="O30" i="1"/>
  <c r="O23" i="1"/>
  <c r="R19" i="1"/>
  <c r="O212" i="1"/>
  <c r="Y210" i="1"/>
  <c r="AB206" i="1"/>
  <c r="U206" i="1"/>
  <c r="AB205" i="1"/>
  <c r="Y200" i="1"/>
  <c r="R200" i="1"/>
  <c r="AF199" i="1"/>
  <c r="U194" i="1"/>
  <c r="U192" i="1"/>
  <c r="AB187" i="1"/>
  <c r="AB168" i="1"/>
  <c r="V168" i="1"/>
  <c r="U166" i="1"/>
  <c r="AB165" i="1"/>
  <c r="AB164" i="1"/>
  <c r="U160" i="1"/>
  <c r="U159" i="1"/>
  <c r="O159" i="1"/>
  <c r="Y158" i="1"/>
  <c r="AF157" i="1"/>
  <c r="R157" i="1"/>
  <c r="U155" i="1"/>
  <c r="AF150" i="1"/>
  <c r="L150" i="1"/>
  <c r="AF137" i="1"/>
  <c r="Y137" i="1"/>
  <c r="U133" i="1"/>
  <c r="O133" i="1"/>
  <c r="Y130" i="1"/>
  <c r="AF129" i="1"/>
  <c r="U124" i="1"/>
  <c r="Y122" i="1"/>
  <c r="AF121" i="1"/>
  <c r="AF118" i="1"/>
  <c r="L118" i="1"/>
  <c r="AB114" i="1"/>
  <c r="U113" i="1"/>
  <c r="U112" i="1"/>
  <c r="O112" i="1"/>
  <c r="L97" i="1"/>
  <c r="R88" i="1"/>
  <c r="AB85" i="1"/>
  <c r="U85" i="1"/>
  <c r="AF83" i="1"/>
  <c r="AB81" i="1"/>
  <c r="U81" i="1"/>
  <c r="AB79" i="1"/>
  <c r="U79" i="1"/>
  <c r="AF76" i="1"/>
  <c r="L76" i="1"/>
  <c r="AF72" i="1"/>
  <c r="L72" i="1"/>
  <c r="AB70" i="1"/>
  <c r="U70" i="1"/>
  <c r="AF68" i="1"/>
  <c r="AB66" i="1"/>
  <c r="U66" i="1"/>
  <c r="AF62" i="1"/>
  <c r="AB56" i="1"/>
  <c r="U56" i="1"/>
  <c r="AB54" i="1"/>
  <c r="U54" i="1"/>
  <c r="AF52" i="1"/>
  <c r="AB50" i="1"/>
  <c r="U50" i="1"/>
  <c r="AB48" i="1"/>
  <c r="U48" i="1"/>
  <c r="R45" i="1"/>
  <c r="AB43" i="1"/>
  <c r="AF40" i="1"/>
  <c r="Y40" i="1"/>
  <c r="AF34" i="1"/>
  <c r="Y34" i="1"/>
  <c r="Y205" i="1"/>
  <c r="R187" i="1"/>
  <c r="R180" i="1"/>
  <c r="O171" i="1"/>
  <c r="R160" i="1"/>
  <c r="R159" i="1"/>
  <c r="AB138" i="1"/>
  <c r="R133" i="1"/>
  <c r="L131" i="1"/>
  <c r="AB127" i="1"/>
  <c r="U125" i="1"/>
  <c r="O125" i="1"/>
  <c r="Y124" i="1"/>
  <c r="AB119" i="1"/>
  <c r="AB116" i="1"/>
  <c r="U114" i="1"/>
  <c r="O114" i="1"/>
  <c r="Y113" i="1"/>
  <c r="R112" i="1"/>
  <c r="L99" i="1"/>
  <c r="U98" i="1"/>
  <c r="AB97" i="1"/>
  <c r="Y94" i="1"/>
  <c r="AB93" i="1"/>
  <c r="AB92" i="1"/>
  <c r="R90" i="1"/>
  <c r="AF89" i="1"/>
  <c r="R89" i="1"/>
  <c r="AF85" i="1"/>
  <c r="L85" i="1"/>
  <c r="O82" i="1"/>
  <c r="AB80" i="1"/>
  <c r="U80" i="1"/>
  <c r="AF78" i="1"/>
  <c r="Y77" i="1"/>
  <c r="R77" i="1"/>
  <c r="AF73" i="1"/>
  <c r="Y73" i="1"/>
  <c r="R73" i="1"/>
  <c r="AB71" i="1"/>
  <c r="L70" i="1"/>
  <c r="L66" i="1"/>
  <c r="Y65" i="1"/>
  <c r="R65" i="1"/>
  <c r="L65" i="1"/>
  <c r="Y63" i="1"/>
  <c r="R63" i="1"/>
  <c r="L63" i="1"/>
  <c r="AB61" i="1"/>
  <c r="L60" i="1"/>
  <c r="AB57" i="1"/>
  <c r="AB51" i="1"/>
  <c r="AF47" i="1"/>
  <c r="AF46" i="1"/>
  <c r="O45" i="1"/>
  <c r="AB44" i="1"/>
  <c r="U44" i="1"/>
  <c r="U32" i="1"/>
  <c r="AF30" i="1"/>
  <c r="Y30" i="1"/>
  <c r="R30" i="1"/>
  <c r="AF24" i="1"/>
  <c r="AF23" i="1"/>
  <c r="Y23" i="1"/>
  <c r="R23" i="1"/>
  <c r="AB19" i="1"/>
  <c r="U19" i="1"/>
  <c r="R295" i="1"/>
  <c r="R294" i="1"/>
  <c r="R286" i="1"/>
  <c r="U281" i="1"/>
  <c r="R279" i="1"/>
  <c r="R277" i="1"/>
  <c r="U269" i="1"/>
  <c r="R267" i="1"/>
  <c r="R248" i="1"/>
  <c r="O243" i="1"/>
  <c r="Y15" i="1"/>
  <c r="AB13" i="1"/>
  <c r="O13" i="1"/>
  <c r="O17" i="1"/>
  <c r="O302" i="1"/>
  <c r="AB299" i="1"/>
  <c r="V210" i="1"/>
  <c r="AB192" i="1"/>
  <c r="AB189" i="1"/>
  <c r="O186" i="1"/>
  <c r="U185" i="1"/>
  <c r="AF182" i="1"/>
  <c r="Y182" i="1"/>
  <c r="AF181" i="1"/>
  <c r="Y181" i="1"/>
  <c r="AF180" i="1"/>
  <c r="Y180" i="1"/>
  <c r="L178" i="1"/>
  <c r="AB175" i="1"/>
  <c r="AB172" i="1"/>
  <c r="O172" i="1"/>
  <c r="U171" i="1"/>
  <c r="V151" i="1"/>
  <c r="V138" i="1"/>
  <c r="V119" i="1"/>
  <c r="AF296" i="1"/>
  <c r="R296" i="1"/>
  <c r="AB293" i="1"/>
  <c r="L293" i="1"/>
  <c r="AF290" i="1"/>
  <c r="R290" i="1"/>
  <c r="U288" i="1"/>
  <c r="O288" i="1"/>
  <c r="AB285" i="1"/>
  <c r="L285" i="1"/>
  <c r="AF282" i="1"/>
  <c r="R282" i="1"/>
  <c r="R281" i="1"/>
  <c r="Y280" i="1"/>
  <c r="R280" i="1"/>
  <c r="V280" i="1"/>
  <c r="L279" i="1"/>
  <c r="U278" i="1"/>
  <c r="Y274" i="1"/>
  <c r="AF271" i="1"/>
  <c r="Y271" i="1"/>
  <c r="R269" i="1"/>
  <c r="AF268" i="1"/>
  <c r="Y268" i="1"/>
  <c r="R268" i="1"/>
  <c r="AF267" i="1"/>
  <c r="U266" i="1"/>
  <c r="O266" i="1"/>
  <c r="Y264" i="1"/>
  <c r="U263" i="1"/>
  <c r="AF260" i="1"/>
  <c r="R260" i="1"/>
  <c r="Y259" i="1"/>
  <c r="V259" i="1"/>
  <c r="AB252" i="1"/>
  <c r="R252" i="1"/>
  <c r="Y251" i="1"/>
  <c r="O250" i="1"/>
  <c r="AB247" i="1"/>
  <c r="R245" i="1"/>
  <c r="Y242" i="1"/>
  <c r="AB236" i="1"/>
  <c r="V236" i="1"/>
  <c r="O231" i="1"/>
  <c r="AB230" i="1"/>
  <c r="U226" i="1"/>
  <c r="U222" i="1"/>
  <c r="Y221" i="1"/>
  <c r="Y216" i="1"/>
  <c r="U213" i="1"/>
  <c r="AB209" i="1"/>
  <c r="O209" i="1"/>
  <c r="AF207" i="1"/>
  <c r="O206" i="1"/>
  <c r="U203" i="1"/>
  <c r="O203" i="1"/>
  <c r="U202" i="1"/>
  <c r="O202" i="1"/>
  <c r="U189" i="1"/>
  <c r="U188" i="1"/>
  <c r="O188" i="1"/>
  <c r="R186" i="1"/>
  <c r="AF163" i="1"/>
  <c r="V16" i="1"/>
  <c r="AB14" i="1"/>
  <c r="U13" i="1"/>
  <c r="U17" i="1"/>
  <c r="U302" i="1"/>
  <c r="Y17" i="1"/>
  <c r="AF13" i="1"/>
  <c r="L13" i="1"/>
  <c r="Y302" i="1"/>
  <c r="L302" i="1"/>
  <c r="R300" i="1"/>
  <c r="R288" i="1"/>
  <c r="U274" i="1"/>
  <c r="R265" i="1"/>
  <c r="R264" i="1"/>
  <c r="R256" i="1"/>
  <c r="R240" i="1"/>
  <c r="V197" i="1"/>
  <c r="R193" i="1"/>
  <c r="R192" i="1"/>
  <c r="R190" i="1"/>
  <c r="R168" i="1"/>
  <c r="R167" i="1"/>
  <c r="L111" i="1"/>
  <c r="V111" i="1"/>
  <c r="AB178" i="1"/>
  <c r="AB176" i="1"/>
  <c r="U176" i="1"/>
  <c r="O174" i="1"/>
  <c r="U173" i="1"/>
  <c r="O173" i="1"/>
  <c r="AF170" i="1"/>
  <c r="Y170" i="1"/>
  <c r="AB166" i="1"/>
  <c r="AB161" i="1"/>
  <c r="AB160" i="1"/>
  <c r="AF159" i="1"/>
  <c r="Y159" i="1"/>
  <c r="AF158" i="1"/>
  <c r="L158" i="1"/>
  <c r="AB155" i="1"/>
  <c r="U154" i="1"/>
  <c r="O154" i="1"/>
  <c r="AF148" i="1"/>
  <c r="Y148" i="1"/>
  <c r="AF147" i="1"/>
  <c r="Y147" i="1"/>
  <c r="AF146" i="1"/>
  <c r="Y146" i="1"/>
  <c r="AF145" i="1"/>
  <c r="Y145" i="1"/>
  <c r="AF144" i="1"/>
  <c r="Y144" i="1"/>
  <c r="AF143" i="1"/>
  <c r="Y143" i="1"/>
  <c r="AB137" i="1"/>
  <c r="O135" i="1"/>
  <c r="U131" i="1"/>
  <c r="AF128" i="1"/>
  <c r="Y128" i="1"/>
  <c r="Y127" i="1"/>
  <c r="AF126" i="1"/>
  <c r="L126" i="1"/>
  <c r="AF123" i="1"/>
  <c r="L123" i="1"/>
  <c r="AF120" i="1"/>
  <c r="Y120" i="1"/>
  <c r="U117" i="1"/>
  <c r="O117" i="1"/>
  <c r="AF112" i="1"/>
  <c r="Y112" i="1"/>
  <c r="U110" i="1"/>
  <c r="O110" i="1"/>
  <c r="U109" i="1"/>
  <c r="U105" i="1"/>
  <c r="O105" i="1"/>
  <c r="Y103" i="1"/>
  <c r="AF102" i="1"/>
  <c r="AF101" i="1"/>
  <c r="Y100" i="1"/>
  <c r="AF99" i="1"/>
  <c r="O98" i="1"/>
  <c r="V91" i="1"/>
  <c r="O89" i="1"/>
  <c r="AF87" i="1"/>
  <c r="Y87" i="1"/>
  <c r="AB84" i="1"/>
  <c r="AF82" i="1"/>
  <c r="AF79" i="1"/>
  <c r="O71" i="1"/>
  <c r="AB69" i="1"/>
  <c r="O69" i="1"/>
  <c r="AB67" i="1"/>
  <c r="O67" i="1"/>
  <c r="L62" i="1"/>
  <c r="Y61" i="1"/>
  <c r="R61" i="1"/>
  <c r="AF53" i="1"/>
  <c r="Y47" i="1"/>
  <c r="R47" i="1"/>
  <c r="L47" i="1"/>
  <c r="AB45" i="1"/>
  <c r="U45" i="1"/>
  <c r="O236" i="1"/>
  <c r="U235" i="1"/>
  <c r="R234" i="1"/>
  <c r="Y230" i="1"/>
  <c r="U229" i="1"/>
  <c r="AB228" i="1"/>
  <c r="R228" i="1"/>
  <c r="L228" i="1"/>
  <c r="L227" i="1"/>
  <c r="R226" i="1"/>
  <c r="L226" i="1"/>
  <c r="R223" i="1"/>
  <c r="L223" i="1"/>
  <c r="L221" i="1"/>
  <c r="L219" i="1"/>
  <c r="R218" i="1"/>
  <c r="L218" i="1"/>
  <c r="R215" i="1"/>
  <c r="L215" i="1"/>
  <c r="R210" i="1"/>
  <c r="AF209" i="1"/>
  <c r="R209" i="1"/>
  <c r="AF205" i="1"/>
  <c r="AF204" i="1"/>
  <c r="R204" i="1"/>
  <c r="Y203" i="1"/>
  <c r="R203" i="1"/>
  <c r="R201" i="1"/>
  <c r="U199" i="1"/>
  <c r="AB198" i="1"/>
  <c r="AB197" i="1"/>
  <c r="R197" i="1"/>
  <c r="AF196" i="1"/>
  <c r="Y196" i="1"/>
  <c r="R196" i="1"/>
  <c r="AF195" i="1"/>
  <c r="Y195" i="1"/>
  <c r="R195" i="1"/>
  <c r="Y192" i="1"/>
  <c r="U190" i="1"/>
  <c r="O190" i="1"/>
  <c r="L186" i="1"/>
  <c r="O184" i="1"/>
  <c r="AB183" i="1"/>
  <c r="AB180" i="1"/>
  <c r="O180" i="1"/>
  <c r="U179" i="1"/>
  <c r="R178" i="1"/>
  <c r="U177" i="1"/>
  <c r="R176" i="1"/>
  <c r="AF174" i="1"/>
  <c r="Y174" i="1"/>
  <c r="AF173" i="1"/>
  <c r="Y173" i="1"/>
  <c r="R173" i="1"/>
  <c r="AF172" i="1"/>
  <c r="Y172" i="1"/>
  <c r="L170" i="1"/>
  <c r="U167" i="1"/>
  <c r="O167" i="1"/>
  <c r="Y166" i="1"/>
  <c r="AF165" i="1"/>
  <c r="R165" i="1"/>
  <c r="AB162" i="1"/>
  <c r="U158" i="1"/>
  <c r="AB157" i="1"/>
  <c r="U156" i="1"/>
  <c r="O156" i="1"/>
  <c r="O155" i="1"/>
  <c r="R154" i="1"/>
  <c r="L152" i="1"/>
  <c r="O151" i="1"/>
  <c r="Y150" i="1"/>
  <c r="R149" i="1"/>
  <c r="AF142" i="1"/>
  <c r="Y142" i="1"/>
  <c r="L142" i="1"/>
  <c r="AF139" i="1"/>
  <c r="L139" i="1"/>
  <c r="O138" i="1"/>
  <c r="AB135" i="1"/>
  <c r="R135" i="1"/>
  <c r="AF134" i="1"/>
  <c r="L134" i="1"/>
  <c r="AF131" i="1"/>
  <c r="AB129" i="1"/>
  <c r="U126" i="1"/>
  <c r="AB124" i="1"/>
  <c r="U123" i="1"/>
  <c r="AB122" i="1"/>
  <c r="AB121" i="1"/>
  <c r="O119" i="1"/>
  <c r="R117" i="1"/>
  <c r="AB113" i="1"/>
  <c r="O111" i="1"/>
  <c r="Y109" i="1"/>
  <c r="R109" i="1"/>
  <c r="AF108" i="1"/>
  <c r="R108" i="1"/>
  <c r="AF107" i="1"/>
  <c r="Y107" i="1"/>
  <c r="L107" i="1"/>
  <c r="R106" i="1"/>
  <c r="AF105" i="1"/>
  <c r="Y105" i="1"/>
  <c r="R105" i="1"/>
  <c r="AF104" i="1"/>
  <c r="AF97" i="1"/>
  <c r="AF93" i="1"/>
  <c r="R93" i="1"/>
  <c r="AB90" i="1"/>
  <c r="U90" i="1"/>
  <c r="AF77" i="1"/>
  <c r="O65" i="1"/>
  <c r="O59" i="1"/>
  <c r="O51" i="1"/>
  <c r="O43" i="1"/>
  <c r="O38" i="1"/>
  <c r="O37" i="1"/>
  <c r="O36" i="1"/>
  <c r="R31" i="1"/>
  <c r="O29" i="1"/>
  <c r="O28" i="1"/>
  <c r="Y162" i="1"/>
  <c r="R161" i="1"/>
  <c r="R156" i="1"/>
  <c r="V153" i="1"/>
  <c r="R151" i="1"/>
  <c r="R138" i="1"/>
  <c r="R119" i="1"/>
  <c r="R111" i="1"/>
  <c r="U102" i="1"/>
  <c r="U101" i="1"/>
  <c r="AB98" i="1"/>
  <c r="AF81" i="1"/>
  <c r="O80" i="1"/>
  <c r="L78" i="1"/>
  <c r="O57" i="1"/>
  <c r="V45" i="1"/>
  <c r="U20" i="1"/>
  <c r="AF18" i="1"/>
  <c r="Y18" i="1"/>
  <c r="Y53" i="1"/>
  <c r="R53" i="1"/>
  <c r="AB46" i="1"/>
  <c r="U46" i="1"/>
  <c r="AF42" i="1"/>
  <c r="Y42" i="1"/>
  <c r="AF41" i="1"/>
  <c r="Y41" i="1"/>
  <c r="AF35" i="1"/>
  <c r="Y35" i="1"/>
  <c r="V34" i="1"/>
  <c r="AB30" i="1"/>
  <c r="AF27" i="1"/>
  <c r="Y27" i="1"/>
  <c r="R27" i="1"/>
  <c r="R26" i="1"/>
  <c r="AF20" i="1"/>
  <c r="Y20" i="1"/>
  <c r="AF19" i="1"/>
  <c r="Y19" i="1"/>
  <c r="Y95" i="1"/>
  <c r="R95" i="1"/>
  <c r="AB94" i="1"/>
  <c r="O94" i="1"/>
  <c r="O93" i="1"/>
  <c r="AF91" i="1"/>
  <c r="Y91" i="1"/>
  <c r="Y90" i="1"/>
  <c r="L89" i="1"/>
  <c r="O88" i="1"/>
  <c r="O85" i="1"/>
  <c r="L83" i="1"/>
  <c r="AB82" i="1"/>
  <c r="O81" i="1"/>
  <c r="L79" i="1"/>
  <c r="AB78" i="1"/>
  <c r="O77" i="1"/>
  <c r="AB76" i="1"/>
  <c r="U76" i="1"/>
  <c r="AB75" i="1"/>
  <c r="O75" i="1"/>
  <c r="AB74" i="1"/>
  <c r="U74" i="1"/>
  <c r="AB73" i="1"/>
  <c r="O73" i="1"/>
  <c r="AB72" i="1"/>
  <c r="U72" i="1"/>
  <c r="Y71" i="1"/>
  <c r="R71" i="1"/>
  <c r="Y69" i="1"/>
  <c r="R69" i="1"/>
  <c r="Y67" i="1"/>
  <c r="R67" i="1"/>
  <c r="L67" i="1"/>
  <c r="AF64" i="1"/>
  <c r="O61" i="1"/>
  <c r="AB60" i="1"/>
  <c r="U60" i="1"/>
  <c r="Y59" i="1"/>
  <c r="R59" i="1"/>
  <c r="L59" i="1"/>
  <c r="AF56" i="1"/>
  <c r="O53" i="1"/>
  <c r="AB52" i="1"/>
  <c r="U52" i="1"/>
  <c r="Y51" i="1"/>
  <c r="R51" i="1"/>
  <c r="L51" i="1"/>
  <c r="AF48" i="1"/>
  <c r="R43" i="1"/>
  <c r="R42" i="1"/>
  <c r="V38" i="1"/>
  <c r="R36" i="1"/>
  <c r="O35" i="1"/>
  <c r="AB34" i="1"/>
  <c r="O32" i="1"/>
  <c r="AB31" i="1"/>
  <c r="U31" i="1"/>
  <c r="R29" i="1"/>
  <c r="R28" i="1"/>
  <c r="O27" i="1"/>
  <c r="AB26" i="1"/>
  <c r="U24" i="1"/>
  <c r="AF22" i="1"/>
  <c r="Y22" i="1"/>
  <c r="AF21" i="1"/>
  <c r="Y21" i="1"/>
  <c r="R21" i="1"/>
  <c r="AB18" i="1"/>
  <c r="U18" i="1"/>
  <c r="L275" i="1"/>
  <c r="L191" i="1"/>
  <c r="V191" i="1"/>
  <c r="AB302" i="1"/>
  <c r="V302" i="1"/>
  <c r="AB300" i="1"/>
  <c r="Y298" i="1"/>
  <c r="AB296" i="1"/>
  <c r="Y294" i="1"/>
  <c r="AF293" i="1"/>
  <c r="AB292" i="1"/>
  <c r="V291" i="1"/>
  <c r="R291" i="1"/>
  <c r="Y290" i="1"/>
  <c r="AF289" i="1"/>
  <c r="AB288" i="1"/>
  <c r="V287" i="1"/>
  <c r="R287" i="1"/>
  <c r="Y286" i="1"/>
  <c r="AF285" i="1"/>
  <c r="AB284" i="1"/>
  <c r="V283" i="1"/>
  <c r="R283" i="1"/>
  <c r="Y282" i="1"/>
  <c r="AF281" i="1"/>
  <c r="R278" i="1"/>
  <c r="V278" i="1"/>
  <c r="L277" i="1"/>
  <c r="AF275" i="1"/>
  <c r="L274" i="1"/>
  <c r="V274" i="1"/>
  <c r="Y273" i="1"/>
  <c r="AF272" i="1"/>
  <c r="U268" i="1"/>
  <c r="O268" i="1"/>
  <c r="L267" i="1"/>
  <c r="U265" i="1"/>
  <c r="O265" i="1"/>
  <c r="L264" i="1"/>
  <c r="AC264" i="1" s="1"/>
  <c r="O263" i="1"/>
  <c r="L262" i="1"/>
  <c r="AC262" i="1" s="1"/>
  <c r="AB260" i="1"/>
  <c r="AB259" i="1"/>
  <c r="U257" i="1"/>
  <c r="O257" i="1"/>
  <c r="Y254" i="1"/>
  <c r="AF253" i="1"/>
  <c r="O253" i="1"/>
  <c r="Y250" i="1"/>
  <c r="AF244" i="1"/>
  <c r="R236" i="1"/>
  <c r="O234" i="1"/>
  <c r="AB232" i="1"/>
  <c r="U231" i="1"/>
  <c r="Y227" i="1"/>
  <c r="R220" i="1"/>
  <c r="L220" i="1"/>
  <c r="AF213" i="1"/>
  <c r="L209" i="1"/>
  <c r="V209" i="1"/>
  <c r="R208" i="1"/>
  <c r="L208" i="1"/>
  <c r="V208" i="1"/>
  <c r="AF202" i="1"/>
  <c r="L199" i="1"/>
  <c r="V199" i="1"/>
  <c r="L183" i="1"/>
  <c r="V183" i="1"/>
  <c r="U14" i="1"/>
  <c r="AB17" i="1"/>
  <c r="AF16" i="1"/>
  <c r="AF301" i="1"/>
  <c r="AF297" i="1"/>
  <c r="U15" i="1"/>
  <c r="Y13" i="1"/>
  <c r="L17" i="1"/>
  <c r="AC17" i="1" s="1"/>
  <c r="O16" i="1"/>
  <c r="O300" i="1"/>
  <c r="L299" i="1"/>
  <c r="O296" i="1"/>
  <c r="U292" i="1"/>
  <c r="L271" i="1"/>
  <c r="V271" i="1"/>
  <c r="L266" i="1"/>
  <c r="V266" i="1"/>
  <c r="L259" i="1"/>
  <c r="L205" i="1"/>
  <c r="V205" i="1"/>
  <c r="O301" i="1"/>
  <c r="U300" i="1"/>
  <c r="U296" i="1"/>
  <c r="L295" i="1"/>
  <c r="O292" i="1"/>
  <c r="Y14" i="1"/>
  <c r="AF17" i="1"/>
  <c r="AB16" i="1"/>
  <c r="L16" i="1"/>
  <c r="AF302" i="1"/>
  <c r="AB301" i="1"/>
  <c r="V301" i="1"/>
  <c r="R301" i="1"/>
  <c r="Y300" i="1"/>
  <c r="AF299" i="1"/>
  <c r="AB298" i="1"/>
  <c r="V297" i="1"/>
  <c r="R297" i="1"/>
  <c r="Y296" i="1"/>
  <c r="AF295" i="1"/>
  <c r="AB294" i="1"/>
  <c r="V293" i="1"/>
  <c r="R293" i="1"/>
  <c r="Y292" i="1"/>
  <c r="AF291" i="1"/>
  <c r="AB290" i="1"/>
  <c r="V289" i="1"/>
  <c r="R289" i="1"/>
  <c r="Y288" i="1"/>
  <c r="AF287" i="1"/>
  <c r="AB286" i="1"/>
  <c r="V285" i="1"/>
  <c r="R285" i="1"/>
  <c r="Y284" i="1"/>
  <c r="AF283" i="1"/>
  <c r="AB282" i="1"/>
  <c r="AB281" i="1"/>
  <c r="L281" i="1"/>
  <c r="AF279" i="1"/>
  <c r="Y279" i="1"/>
  <c r="AB275" i="1"/>
  <c r="V275" i="1"/>
  <c r="R275" i="1"/>
  <c r="AF274" i="1"/>
  <c r="O274" i="1"/>
  <c r="AB273" i="1"/>
  <c r="V272" i="1"/>
  <c r="R272" i="1"/>
  <c r="AB270" i="1"/>
  <c r="V270" i="1"/>
  <c r="R270" i="1"/>
  <c r="AF269" i="1"/>
  <c r="L269" i="1"/>
  <c r="L263" i="1"/>
  <c r="V263" i="1"/>
  <c r="V261" i="1"/>
  <c r="R261" i="1"/>
  <c r="Y260" i="1"/>
  <c r="AF259" i="1"/>
  <c r="L258" i="1"/>
  <c r="V258" i="1"/>
  <c r="O251" i="1"/>
  <c r="R249" i="1"/>
  <c r="L247" i="1"/>
  <c r="V247" i="1"/>
  <c r="U241" i="1"/>
  <c r="O241" i="1"/>
  <c r="Y238" i="1"/>
  <c r="AF237" i="1"/>
  <c r="L231" i="1"/>
  <c r="V231" i="1"/>
  <c r="AF229" i="1"/>
  <c r="AB222" i="1"/>
  <c r="U215" i="1"/>
  <c r="Y211" i="1"/>
  <c r="V206" i="1"/>
  <c r="R206" i="1"/>
  <c r="AB204" i="1"/>
  <c r="AB203" i="1"/>
  <c r="AB201" i="1"/>
  <c r="L197" i="1"/>
  <c r="L175" i="1"/>
  <c r="V175" i="1"/>
  <c r="L140" i="1"/>
  <c r="V140" i="1"/>
  <c r="Y139" i="1"/>
  <c r="Y134" i="1"/>
  <c r="L129" i="1"/>
  <c r="V129" i="1"/>
  <c r="L124" i="1"/>
  <c r="V124" i="1"/>
  <c r="U118" i="1"/>
  <c r="AB248" i="1"/>
  <c r="U247" i="1"/>
  <c r="U246" i="1"/>
  <c r="R242" i="1"/>
  <c r="AF241" i="1"/>
  <c r="AF240" i="1"/>
  <c r="AB239" i="1"/>
  <c r="L239" i="1"/>
  <c r="AC239" i="1" s="1"/>
  <c r="U232" i="1"/>
  <c r="O232" i="1"/>
  <c r="L230" i="1"/>
  <c r="U225" i="1"/>
  <c r="AB224" i="1"/>
  <c r="AF223" i="1"/>
  <c r="L222" i="1"/>
  <c r="U217" i="1"/>
  <c r="AB216" i="1"/>
  <c r="AF215" i="1"/>
  <c r="L214" i="1"/>
  <c r="U204" i="1"/>
  <c r="O204" i="1"/>
  <c r="L203" i="1"/>
  <c r="U201" i="1"/>
  <c r="O201" i="1"/>
  <c r="L200" i="1"/>
  <c r="O199" i="1"/>
  <c r="L198" i="1"/>
  <c r="AB196" i="1"/>
  <c r="AB195" i="1"/>
  <c r="AF194" i="1"/>
  <c r="O194" i="1"/>
  <c r="AB193" i="1"/>
  <c r="AB190" i="1"/>
  <c r="AF189" i="1"/>
  <c r="L189" i="1"/>
  <c r="O185" i="1"/>
  <c r="U183" i="1"/>
  <c r="AB182" i="1"/>
  <c r="L182" i="1"/>
  <c r="L180" i="1"/>
  <c r="V180" i="1"/>
  <c r="O177" i="1"/>
  <c r="U175" i="1"/>
  <c r="AB174" i="1"/>
  <c r="L174" i="1"/>
  <c r="AC174" i="1" s="1"/>
  <c r="L172" i="1"/>
  <c r="V172" i="1"/>
  <c r="U169" i="1"/>
  <c r="O169" i="1"/>
  <c r="L168" i="1"/>
  <c r="U165" i="1"/>
  <c r="O165" i="1"/>
  <c r="L164" i="1"/>
  <c r="U161" i="1"/>
  <c r="O161" i="1"/>
  <c r="L160" i="1"/>
  <c r="U157" i="1"/>
  <c r="O157" i="1"/>
  <c r="Y153" i="1"/>
  <c r="U149" i="1"/>
  <c r="U142" i="1"/>
  <c r="L132" i="1"/>
  <c r="V132" i="1"/>
  <c r="Y131" i="1"/>
  <c r="L121" i="1"/>
  <c r="V121" i="1"/>
  <c r="Y117" i="1"/>
  <c r="U115" i="1"/>
  <c r="L300" i="1"/>
  <c r="O299" i="1"/>
  <c r="L298" i="1"/>
  <c r="O297" i="1"/>
  <c r="L296" i="1"/>
  <c r="O295" i="1"/>
  <c r="L294" i="1"/>
  <c r="O293" i="1"/>
  <c r="L292" i="1"/>
  <c r="O291" i="1"/>
  <c r="L290" i="1"/>
  <c r="O289" i="1"/>
  <c r="L288" i="1"/>
  <c r="O287" i="1"/>
  <c r="L286" i="1"/>
  <c r="O285" i="1"/>
  <c r="L284" i="1"/>
  <c r="O283" i="1"/>
  <c r="L282" i="1"/>
  <c r="O281" i="1"/>
  <c r="U280" i="1"/>
  <c r="U279" i="1"/>
  <c r="AB278" i="1"/>
  <c r="O278" i="1"/>
  <c r="AB276" i="1"/>
  <c r="L276" i="1"/>
  <c r="AC276" i="1" s="1"/>
  <c r="AB274" i="1"/>
  <c r="R274" i="1"/>
  <c r="AF273" i="1"/>
  <c r="L273" i="1"/>
  <c r="O272" i="1"/>
  <c r="AB271" i="1"/>
  <c r="R271" i="1"/>
  <c r="AF270" i="1"/>
  <c r="O269" i="1"/>
  <c r="L268" i="1"/>
  <c r="AB266" i="1"/>
  <c r="R266" i="1"/>
  <c r="AF265" i="1"/>
  <c r="L265" i="1"/>
  <c r="AC265" i="1" s="1"/>
  <c r="O264" i="1"/>
  <c r="AB263" i="1"/>
  <c r="R263" i="1"/>
  <c r="AF262" i="1"/>
  <c r="O261" i="1"/>
  <c r="L260" i="1"/>
  <c r="AB258" i="1"/>
  <c r="R258" i="1"/>
  <c r="AF257" i="1"/>
  <c r="AF256" i="1"/>
  <c r="AB255" i="1"/>
  <c r="L255" i="1"/>
  <c r="U248" i="1"/>
  <c r="V244" i="1"/>
  <c r="R243" i="1"/>
  <c r="L243" i="1"/>
  <c r="L242" i="1"/>
  <c r="O235" i="1"/>
  <c r="R233" i="1"/>
  <c r="Y232" i="1"/>
  <c r="Y231" i="1"/>
  <c r="U227" i="1"/>
  <c r="AB226" i="1"/>
  <c r="AF225" i="1"/>
  <c r="L224" i="1"/>
  <c r="U219" i="1"/>
  <c r="AB218" i="1"/>
  <c r="AF217" i="1"/>
  <c r="L216" i="1"/>
  <c r="U211" i="1"/>
  <c r="AB210" i="1"/>
  <c r="O210" i="1"/>
  <c r="AF208" i="1"/>
  <c r="L207" i="1"/>
  <c r="V207" i="1"/>
  <c r="R205" i="1"/>
  <c r="Y204" i="1"/>
  <c r="AF203" i="1"/>
  <c r="L202" i="1"/>
  <c r="V202" i="1"/>
  <c r="Y201" i="1"/>
  <c r="AF200" i="1"/>
  <c r="U196" i="1"/>
  <c r="O196" i="1"/>
  <c r="L195" i="1"/>
  <c r="AC195" i="1" s="1"/>
  <c r="U193" i="1"/>
  <c r="O193" i="1"/>
  <c r="L192" i="1"/>
  <c r="O191" i="1"/>
  <c r="L190" i="1"/>
  <c r="AB188" i="1"/>
  <c r="U187" i="1"/>
  <c r="L187" i="1"/>
  <c r="V187" i="1"/>
  <c r="V186" i="1"/>
  <c r="AF185" i="1"/>
  <c r="Y185" i="1"/>
  <c r="R185" i="1"/>
  <c r="AF184" i="1"/>
  <c r="Y184" i="1"/>
  <c r="U180" i="1"/>
  <c r="AB179" i="1"/>
  <c r="L179" i="1"/>
  <c r="V178" i="1"/>
  <c r="AF177" i="1"/>
  <c r="Y177" i="1"/>
  <c r="R177" i="1"/>
  <c r="AF176" i="1"/>
  <c r="Y176" i="1"/>
  <c r="U172" i="1"/>
  <c r="AB171" i="1"/>
  <c r="L171" i="1"/>
  <c r="V170" i="1"/>
  <c r="AF169" i="1"/>
  <c r="Y169" i="1"/>
  <c r="AF168" i="1"/>
  <c r="AB167" i="1"/>
  <c r="V166" i="1"/>
  <c r="R166" i="1"/>
  <c r="Y165" i="1"/>
  <c r="AF164" i="1"/>
  <c r="AB163" i="1"/>
  <c r="V162" i="1"/>
  <c r="R162" i="1"/>
  <c r="Y161" i="1"/>
  <c r="AF160" i="1"/>
  <c r="AB159" i="1"/>
  <c r="V158" i="1"/>
  <c r="R158" i="1"/>
  <c r="Y157" i="1"/>
  <c r="AF156" i="1"/>
  <c r="Y156" i="1"/>
  <c r="Y154" i="1"/>
  <c r="U150" i="1"/>
  <c r="O150" i="1"/>
  <c r="Y141" i="1"/>
  <c r="U139" i="1"/>
  <c r="U134" i="1"/>
  <c r="Y125" i="1"/>
  <c r="Y118" i="1"/>
  <c r="L113" i="1"/>
  <c r="V113" i="1"/>
  <c r="L194" i="1"/>
  <c r="V194" i="1"/>
  <c r="L184" i="1"/>
  <c r="V184" i="1"/>
  <c r="R182" i="1"/>
  <c r="L176" i="1"/>
  <c r="V176" i="1"/>
  <c r="R174" i="1"/>
  <c r="V155" i="1"/>
  <c r="V149" i="1"/>
  <c r="L137" i="1"/>
  <c r="V137" i="1"/>
  <c r="Y133" i="1"/>
  <c r="L116" i="1"/>
  <c r="V116" i="1"/>
  <c r="AF110" i="1"/>
  <c r="O109" i="1"/>
  <c r="L108" i="1"/>
  <c r="AB106" i="1"/>
  <c r="L101" i="1"/>
  <c r="V101" i="1"/>
  <c r="V99" i="1"/>
  <c r="R99" i="1"/>
  <c r="Y98" i="1"/>
  <c r="L98" i="1"/>
  <c r="V95" i="1"/>
  <c r="R94" i="1"/>
  <c r="V88" i="1"/>
  <c r="L88" i="1"/>
  <c r="AF86" i="1"/>
  <c r="L84" i="1"/>
  <c r="Y83" i="1"/>
  <c r="L80" i="1"/>
  <c r="Y79" i="1"/>
  <c r="R79" i="1"/>
  <c r="L73" i="1"/>
  <c r="AF70" i="1"/>
  <c r="V30" i="1"/>
  <c r="O142" i="1"/>
  <c r="AB141" i="1"/>
  <c r="AF140" i="1"/>
  <c r="O139" i="1"/>
  <c r="L138" i="1"/>
  <c r="AC138" i="1" s="1"/>
  <c r="AB136" i="1"/>
  <c r="AF135" i="1"/>
  <c r="L135" i="1"/>
  <c r="O134" i="1"/>
  <c r="AB133" i="1"/>
  <c r="AF132" i="1"/>
  <c r="O131" i="1"/>
  <c r="L130" i="1"/>
  <c r="AC130" i="1" s="1"/>
  <c r="AB128" i="1"/>
  <c r="AF127" i="1"/>
  <c r="L127" i="1"/>
  <c r="AC127" i="1" s="1"/>
  <c r="O126" i="1"/>
  <c r="AB125" i="1"/>
  <c r="AF124" i="1"/>
  <c r="O123" i="1"/>
  <c r="L122" i="1"/>
  <c r="AB120" i="1"/>
  <c r="AF119" i="1"/>
  <c r="L119" i="1"/>
  <c r="O118" i="1"/>
  <c r="AB117" i="1"/>
  <c r="AF116" i="1"/>
  <c r="O115" i="1"/>
  <c r="L114" i="1"/>
  <c r="AC114" i="1" s="1"/>
  <c r="AB112" i="1"/>
  <c r="AF111" i="1"/>
  <c r="L71" i="1"/>
  <c r="R259" i="1"/>
  <c r="AF258" i="1"/>
  <c r="U255" i="1"/>
  <c r="O255" i="1"/>
  <c r="U254" i="1"/>
  <c r="R253" i="1"/>
  <c r="AF252" i="1"/>
  <c r="AB251" i="1"/>
  <c r="L251" i="1"/>
  <c r="AF249" i="1"/>
  <c r="O249" i="1"/>
  <c r="Y246" i="1"/>
  <c r="AB244" i="1"/>
  <c r="R244" i="1"/>
  <c r="Y243" i="1"/>
  <c r="O240" i="1"/>
  <c r="U239" i="1"/>
  <c r="O239" i="1"/>
  <c r="U238" i="1"/>
  <c r="L238" i="1"/>
  <c r="R237" i="1"/>
  <c r="AF236" i="1"/>
  <c r="AB235" i="1"/>
  <c r="L235" i="1"/>
  <c r="AF233" i="1"/>
  <c r="O233" i="1"/>
  <c r="AF230" i="1"/>
  <c r="AB229" i="1"/>
  <c r="AF228" i="1"/>
  <c r="AB227" i="1"/>
  <c r="AF226" i="1"/>
  <c r="AB225" i="1"/>
  <c r="AF224" i="1"/>
  <c r="AB223" i="1"/>
  <c r="AF222" i="1"/>
  <c r="AB221" i="1"/>
  <c r="AF220" i="1"/>
  <c r="AB219" i="1"/>
  <c r="AF218" i="1"/>
  <c r="AB217" i="1"/>
  <c r="AF216" i="1"/>
  <c r="AB215" i="1"/>
  <c r="AF214" i="1"/>
  <c r="AB213" i="1"/>
  <c r="AF212" i="1"/>
  <c r="AB211" i="1"/>
  <c r="AF210" i="1"/>
  <c r="L210" i="1"/>
  <c r="AB208" i="1"/>
  <c r="O208" i="1"/>
  <c r="AB207" i="1"/>
  <c r="R207" i="1"/>
  <c r="AF206" i="1"/>
  <c r="O205" i="1"/>
  <c r="L204" i="1"/>
  <c r="AB202" i="1"/>
  <c r="R202" i="1"/>
  <c r="AF201" i="1"/>
  <c r="L201" i="1"/>
  <c r="O200" i="1"/>
  <c r="AB199" i="1"/>
  <c r="R199" i="1"/>
  <c r="AF198" i="1"/>
  <c r="O197" i="1"/>
  <c r="L196" i="1"/>
  <c r="AB194" i="1"/>
  <c r="R194" i="1"/>
  <c r="AF193" i="1"/>
  <c r="L193" i="1"/>
  <c r="O192" i="1"/>
  <c r="AB191" i="1"/>
  <c r="R191" i="1"/>
  <c r="AF190" i="1"/>
  <c r="O189" i="1"/>
  <c r="L188" i="1"/>
  <c r="U186" i="1"/>
  <c r="AB185" i="1"/>
  <c r="L185" i="1"/>
  <c r="AF183" i="1"/>
  <c r="Y183" i="1"/>
  <c r="R183" i="1"/>
  <c r="U182" i="1"/>
  <c r="AB181" i="1"/>
  <c r="L181" i="1"/>
  <c r="AF179" i="1"/>
  <c r="Y179" i="1"/>
  <c r="R179" i="1"/>
  <c r="U178" i="1"/>
  <c r="AB177" i="1"/>
  <c r="L177" i="1"/>
  <c r="AC177" i="1" s="1"/>
  <c r="AF175" i="1"/>
  <c r="Y175" i="1"/>
  <c r="R175" i="1"/>
  <c r="U174" i="1"/>
  <c r="AB173" i="1"/>
  <c r="L173" i="1"/>
  <c r="AF171" i="1"/>
  <c r="Y171" i="1"/>
  <c r="R171" i="1"/>
  <c r="U170" i="1"/>
  <c r="AB169" i="1"/>
  <c r="L169" i="1"/>
  <c r="O168" i="1"/>
  <c r="L167" i="1"/>
  <c r="AC167" i="1" s="1"/>
  <c r="O166" i="1"/>
  <c r="L165" i="1"/>
  <c r="AC165" i="1" s="1"/>
  <c r="O164" i="1"/>
  <c r="L163" i="1"/>
  <c r="O162" i="1"/>
  <c r="L161" i="1"/>
  <c r="O160" i="1"/>
  <c r="L159" i="1"/>
  <c r="O158" i="1"/>
  <c r="L157" i="1"/>
  <c r="L156" i="1"/>
  <c r="L154" i="1"/>
  <c r="AF152" i="1"/>
  <c r="Y152" i="1"/>
  <c r="R150" i="1"/>
  <c r="Y149" i="1"/>
  <c r="U148" i="1"/>
  <c r="O148" i="1"/>
  <c r="U147" i="1"/>
  <c r="O147" i="1"/>
  <c r="U146" i="1"/>
  <c r="O146" i="1"/>
  <c r="U145" i="1"/>
  <c r="O145" i="1"/>
  <c r="U144" i="1"/>
  <c r="O144" i="1"/>
  <c r="U143" i="1"/>
  <c r="AB142" i="1"/>
  <c r="V142" i="1"/>
  <c r="R142" i="1"/>
  <c r="AF141" i="1"/>
  <c r="L141" i="1"/>
  <c r="AC141" i="1" s="1"/>
  <c r="O140" i="1"/>
  <c r="AB139" i="1"/>
  <c r="V139" i="1"/>
  <c r="R139" i="1"/>
  <c r="AF138" i="1"/>
  <c r="O137" i="1"/>
  <c r="L136" i="1"/>
  <c r="AB134" i="1"/>
  <c r="V134" i="1"/>
  <c r="R134" i="1"/>
  <c r="AF133" i="1"/>
  <c r="L133" i="1"/>
  <c r="AC133" i="1" s="1"/>
  <c r="O132" i="1"/>
  <c r="AB131" i="1"/>
  <c r="V131" i="1"/>
  <c r="R131" i="1"/>
  <c r="AF130" i="1"/>
  <c r="O129" i="1"/>
  <c r="L128" i="1"/>
  <c r="AC128" i="1" s="1"/>
  <c r="AB126" i="1"/>
  <c r="V126" i="1"/>
  <c r="R126" i="1"/>
  <c r="AF125" i="1"/>
  <c r="L125" i="1"/>
  <c r="O124" i="1"/>
  <c r="AB123" i="1"/>
  <c r="V123" i="1"/>
  <c r="R123" i="1"/>
  <c r="AF122" i="1"/>
  <c r="O121" i="1"/>
  <c r="L120" i="1"/>
  <c r="AB118" i="1"/>
  <c r="V118" i="1"/>
  <c r="R118" i="1"/>
  <c r="AF117" i="1"/>
  <c r="L117" i="1"/>
  <c r="AC117" i="1" s="1"/>
  <c r="O116" i="1"/>
  <c r="AB115" i="1"/>
  <c r="V115" i="1"/>
  <c r="R115" i="1"/>
  <c r="AF114" i="1"/>
  <c r="O113" i="1"/>
  <c r="L112" i="1"/>
  <c r="AC112" i="1" s="1"/>
  <c r="AB110" i="1"/>
  <c r="V110" i="1"/>
  <c r="R110" i="1"/>
  <c r="AF109" i="1"/>
  <c r="L109" i="1"/>
  <c r="AC109" i="1" s="1"/>
  <c r="O108" i="1"/>
  <c r="AB107" i="1"/>
  <c r="V107" i="1"/>
  <c r="R107" i="1"/>
  <c r="AF106" i="1"/>
  <c r="U106" i="1"/>
  <c r="O106" i="1"/>
  <c r="L105" i="1"/>
  <c r="AC105" i="1" s="1"/>
  <c r="U103" i="1"/>
  <c r="O103" i="1"/>
  <c r="L102" i="1"/>
  <c r="O101" i="1"/>
  <c r="L100" i="1"/>
  <c r="AB96" i="1"/>
  <c r="U94" i="1"/>
  <c r="O92" i="1"/>
  <c r="AB91" i="1"/>
  <c r="AF90" i="1"/>
  <c r="AB88" i="1"/>
  <c r="O87" i="1"/>
  <c r="AB86" i="1"/>
  <c r="U86" i="1"/>
  <c r="O86" i="1"/>
  <c r="O83" i="1"/>
  <c r="O79" i="1"/>
  <c r="Y78" i="1"/>
  <c r="R78" i="1"/>
  <c r="L77" i="1"/>
  <c r="AF74" i="1"/>
  <c r="L69" i="1"/>
  <c r="AF66" i="1"/>
  <c r="AF58" i="1"/>
  <c r="L53" i="1"/>
  <c r="AF50" i="1"/>
  <c r="R41" i="1"/>
  <c r="R148" i="1"/>
  <c r="R147" i="1"/>
  <c r="R146" i="1"/>
  <c r="R145" i="1"/>
  <c r="R144" i="1"/>
  <c r="R143" i="1"/>
  <c r="R140" i="1"/>
  <c r="R137" i="1"/>
  <c r="R132" i="1"/>
  <c r="R129" i="1"/>
  <c r="R124" i="1"/>
  <c r="R121" i="1"/>
  <c r="R116" i="1"/>
  <c r="R113" i="1"/>
  <c r="L104" i="1"/>
  <c r="V104" i="1"/>
  <c r="V43" i="1"/>
  <c r="V29" i="1"/>
  <c r="V21" i="1"/>
  <c r="AF45" i="1"/>
  <c r="Y45" i="1"/>
  <c r="U43" i="1"/>
  <c r="AB42" i="1"/>
  <c r="V41" i="1"/>
  <c r="AF39" i="1"/>
  <c r="Y39" i="1"/>
  <c r="AF38" i="1"/>
  <c r="Y38" i="1"/>
  <c r="U36" i="1"/>
  <c r="U30" i="1"/>
  <c r="AB29" i="1"/>
  <c r="U29" i="1"/>
  <c r="AB28" i="1"/>
  <c r="AB27" i="1"/>
  <c r="U27" i="1"/>
  <c r="V23" i="1"/>
  <c r="R22" i="1"/>
  <c r="L106" i="1"/>
  <c r="AC106" i="1" s="1"/>
  <c r="AB104" i="1"/>
  <c r="R104" i="1"/>
  <c r="AF103" i="1"/>
  <c r="L103" i="1"/>
  <c r="AC103" i="1" s="1"/>
  <c r="O102" i="1"/>
  <c r="AB101" i="1"/>
  <c r="R101" i="1"/>
  <c r="AF100" i="1"/>
  <c r="AB99" i="1"/>
  <c r="O99" i="1"/>
  <c r="AF98" i="1"/>
  <c r="O97" i="1"/>
  <c r="AB95" i="1"/>
  <c r="AF94" i="1"/>
  <c r="U93" i="1"/>
  <c r="L93" i="1"/>
  <c r="O91" i="1"/>
  <c r="Y86" i="1"/>
  <c r="Y84" i="1"/>
  <c r="U82" i="1"/>
  <c r="Y80" i="1"/>
  <c r="R80" i="1"/>
  <c r="U78" i="1"/>
  <c r="Y76" i="1"/>
  <c r="R76" i="1"/>
  <c r="U75" i="1"/>
  <c r="Y74" i="1"/>
  <c r="R74" i="1"/>
  <c r="U73" i="1"/>
  <c r="Y72" i="1"/>
  <c r="R72" i="1"/>
  <c r="U71" i="1"/>
  <c r="Y70" i="1"/>
  <c r="R70" i="1"/>
  <c r="U69" i="1"/>
  <c r="Y68" i="1"/>
  <c r="R68" i="1"/>
  <c r="U67" i="1"/>
  <c r="Y66" i="1"/>
  <c r="R66" i="1"/>
  <c r="U65" i="1"/>
  <c r="Y64" i="1"/>
  <c r="R64" i="1"/>
  <c r="U63" i="1"/>
  <c r="Y62" i="1"/>
  <c r="R62" i="1"/>
  <c r="U61" i="1"/>
  <c r="Y60" i="1"/>
  <c r="R60" i="1"/>
  <c r="U59" i="1"/>
  <c r="Y58" i="1"/>
  <c r="R58" i="1"/>
  <c r="U57" i="1"/>
  <c r="Y56" i="1"/>
  <c r="R56" i="1"/>
  <c r="U55" i="1"/>
  <c r="Y54" i="1"/>
  <c r="R54" i="1"/>
  <c r="U53" i="1"/>
  <c r="Y52" i="1"/>
  <c r="R52" i="1"/>
  <c r="U51" i="1"/>
  <c r="Y50" i="1"/>
  <c r="R50" i="1"/>
  <c r="U49" i="1"/>
  <c r="Y48" i="1"/>
  <c r="R48" i="1"/>
  <c r="U47" i="1"/>
  <c r="Y46" i="1"/>
  <c r="R46" i="1"/>
  <c r="AF44" i="1"/>
  <c r="Y44" i="1"/>
  <c r="AF43" i="1"/>
  <c r="Y43" i="1"/>
  <c r="U42" i="1"/>
  <c r="O42" i="1"/>
  <c r="AB41" i="1"/>
  <c r="U41" i="1"/>
  <c r="O41" i="1"/>
  <c r="AB40" i="1"/>
  <c r="V39" i="1"/>
  <c r="R35" i="1"/>
  <c r="V35" i="1"/>
  <c r="AF33" i="1"/>
  <c r="Y33" i="1"/>
  <c r="AF32" i="1"/>
  <c r="Y32" i="1"/>
  <c r="U28" i="1"/>
  <c r="R25" i="1"/>
  <c r="V25" i="1"/>
  <c r="R24" i="1"/>
  <c r="AB22" i="1"/>
  <c r="O76" i="1"/>
  <c r="O74" i="1"/>
  <c r="O72" i="1"/>
  <c r="O70" i="1"/>
  <c r="O68" i="1"/>
  <c r="O66" i="1"/>
  <c r="O64" i="1"/>
  <c r="O62" i="1"/>
  <c r="L61" i="1"/>
  <c r="O60" i="1"/>
  <c r="O58" i="1"/>
  <c r="O56" i="1"/>
  <c r="O54" i="1"/>
  <c r="O52" i="1"/>
  <c r="O50" i="1"/>
  <c r="O48" i="1"/>
  <c r="O46" i="1"/>
  <c r="O40" i="1"/>
  <c r="O39" i="1"/>
  <c r="V37" i="1"/>
  <c r="V33" i="1"/>
  <c r="V27" i="1"/>
  <c r="AF37" i="1"/>
  <c r="Y37" i="1"/>
  <c r="AF36" i="1"/>
  <c r="Y36" i="1"/>
  <c r="U34" i="1"/>
  <c r="O34" i="1"/>
  <c r="AB33" i="1"/>
  <c r="U33" i="1"/>
  <c r="O33" i="1"/>
  <c r="AB32" i="1"/>
  <c r="V31" i="1"/>
  <c r="AF29" i="1"/>
  <c r="Y29" i="1"/>
  <c r="AF28" i="1"/>
  <c r="Y28" i="1"/>
  <c r="U26" i="1"/>
  <c r="O26" i="1"/>
  <c r="AB25" i="1"/>
  <c r="U25" i="1"/>
  <c r="O25" i="1"/>
  <c r="AB24" i="1"/>
  <c r="AB23" i="1"/>
  <c r="U23" i="1"/>
  <c r="V18" i="1"/>
  <c r="O20" i="1"/>
  <c r="O19" i="1"/>
  <c r="O18" i="1"/>
  <c r="Y24" i="1"/>
  <c r="U22" i="1"/>
  <c r="O22" i="1"/>
  <c r="AB21" i="1"/>
  <c r="U21" i="1"/>
  <c r="O21" i="1"/>
  <c r="AB20" i="1"/>
  <c r="V19" i="1"/>
  <c r="V281" i="1"/>
  <c r="O280" i="1"/>
  <c r="L280" i="1"/>
  <c r="AF278" i="1"/>
  <c r="AB277" i="1"/>
  <c r="V277" i="1"/>
  <c r="O252" i="1"/>
  <c r="L250" i="1"/>
  <c r="V250" i="1"/>
  <c r="O244" i="1"/>
  <c r="AF280" i="1"/>
  <c r="AB279" i="1"/>
  <c r="V279" i="1"/>
  <c r="L278" i="1"/>
  <c r="AF276" i="1"/>
  <c r="O256" i="1"/>
  <c r="L254" i="1"/>
  <c r="V254" i="1"/>
  <c r="O248" i="1"/>
  <c r="L246" i="1"/>
  <c r="V246" i="1"/>
  <c r="L257" i="1"/>
  <c r="AF255" i="1"/>
  <c r="AB254" i="1"/>
  <c r="L253" i="1"/>
  <c r="AF251" i="1"/>
  <c r="AB250" i="1"/>
  <c r="L249" i="1"/>
  <c r="AF247" i="1"/>
  <c r="AB246" i="1"/>
  <c r="L245" i="1"/>
  <c r="AF243" i="1"/>
  <c r="AB242" i="1"/>
  <c r="V242" i="1"/>
  <c r="L241" i="1"/>
  <c r="AF239" i="1"/>
  <c r="AB238" i="1"/>
  <c r="V238" i="1"/>
  <c r="L237" i="1"/>
  <c r="AF235" i="1"/>
  <c r="AB234" i="1"/>
  <c r="V234" i="1"/>
  <c r="L233" i="1"/>
  <c r="AF231" i="1"/>
  <c r="V230" i="1"/>
  <c r="O230" i="1"/>
  <c r="V229" i="1"/>
  <c r="O229" i="1"/>
  <c r="V228" i="1"/>
  <c r="O228" i="1"/>
  <c r="V227" i="1"/>
  <c r="O227" i="1"/>
  <c r="V226" i="1"/>
  <c r="O226" i="1"/>
  <c r="V225" i="1"/>
  <c r="O225" i="1"/>
  <c r="V224" i="1"/>
  <c r="O224" i="1"/>
  <c r="V223" i="1"/>
  <c r="O223" i="1"/>
  <c r="V222" i="1"/>
  <c r="O222" i="1"/>
  <c r="V221" i="1"/>
  <c r="O221" i="1"/>
  <c r="V220" i="1"/>
  <c r="O220" i="1"/>
  <c r="V219" i="1"/>
  <c r="O219" i="1"/>
  <c r="V218" i="1"/>
  <c r="O218" i="1"/>
  <c r="V217" i="1"/>
  <c r="O217" i="1"/>
  <c r="V216" i="1"/>
  <c r="O216" i="1"/>
  <c r="V215" i="1"/>
  <c r="O215" i="1"/>
  <c r="V214" i="1"/>
  <c r="O214" i="1"/>
  <c r="V213" i="1"/>
  <c r="O213" i="1"/>
  <c r="V212" i="1"/>
  <c r="V211" i="1"/>
  <c r="AB257" i="1"/>
  <c r="V257" i="1"/>
  <c r="L256" i="1"/>
  <c r="AF254" i="1"/>
  <c r="AB253" i="1"/>
  <c r="V253" i="1"/>
  <c r="L252" i="1"/>
  <c r="AF250" i="1"/>
  <c r="AB249" i="1"/>
  <c r="V249" i="1"/>
  <c r="L248" i="1"/>
  <c r="AF246" i="1"/>
  <c r="AB245" i="1"/>
  <c r="V245" i="1"/>
  <c r="L244" i="1"/>
  <c r="AF242" i="1"/>
  <c r="AB241" i="1"/>
  <c r="V241" i="1"/>
  <c r="L240" i="1"/>
  <c r="AF238" i="1"/>
  <c r="AB237" i="1"/>
  <c r="V237" i="1"/>
  <c r="L236" i="1"/>
  <c r="AF234" i="1"/>
  <c r="AB233" i="1"/>
  <c r="V233" i="1"/>
  <c r="L232" i="1"/>
  <c r="AF155" i="1"/>
  <c r="AB154" i="1"/>
  <c r="V154" i="1"/>
  <c r="O153" i="1"/>
  <c r="L153" i="1"/>
  <c r="AF151" i="1"/>
  <c r="AB150" i="1"/>
  <c r="V150" i="1"/>
  <c r="O149" i="1"/>
  <c r="L149" i="1"/>
  <c r="L148" i="1"/>
  <c r="AC148" i="1" s="1"/>
  <c r="L147" i="1"/>
  <c r="L146" i="1"/>
  <c r="AC146" i="1" s="1"/>
  <c r="L145" i="1"/>
  <c r="AC145" i="1" s="1"/>
  <c r="L144" i="1"/>
  <c r="L143" i="1"/>
  <c r="AF92" i="1"/>
  <c r="R92" i="1"/>
  <c r="V92" i="1"/>
  <c r="L90" i="1"/>
  <c r="V90" i="1"/>
  <c r="R84" i="1"/>
  <c r="V84" i="1"/>
  <c r="AB156" i="1"/>
  <c r="V156" i="1"/>
  <c r="L155" i="1"/>
  <c r="AF153" i="1"/>
  <c r="AB152" i="1"/>
  <c r="V152" i="1"/>
  <c r="L151" i="1"/>
  <c r="AF149" i="1"/>
  <c r="AB148" i="1"/>
  <c r="AB147" i="1"/>
  <c r="AB146" i="1"/>
  <c r="AB145" i="1"/>
  <c r="AB144" i="1"/>
  <c r="AB143" i="1"/>
  <c r="R98" i="1"/>
  <c r="R97" i="1"/>
  <c r="R96" i="1"/>
  <c r="V96" i="1"/>
  <c r="AF88" i="1"/>
  <c r="L86" i="1"/>
  <c r="V86" i="1"/>
  <c r="L94" i="1"/>
  <c r="V94" i="1"/>
  <c r="V98" i="1"/>
  <c r="V97" i="1"/>
  <c r="R83" i="1"/>
  <c r="V83" i="1"/>
  <c r="U96" i="1"/>
  <c r="L95" i="1"/>
  <c r="Y93" i="1"/>
  <c r="U92" i="1"/>
  <c r="L91" i="1"/>
  <c r="Y89" i="1"/>
  <c r="U88" i="1"/>
  <c r="L87" i="1"/>
  <c r="Y85" i="1"/>
  <c r="R85" i="1"/>
  <c r="V85" i="1"/>
  <c r="U83" i="1"/>
  <c r="Y81" i="1"/>
  <c r="R81" i="1"/>
  <c r="V81" i="1"/>
  <c r="U95" i="1"/>
  <c r="V93" i="1"/>
  <c r="Y92" i="1"/>
  <c r="U91" i="1"/>
  <c r="V89" i="1"/>
  <c r="Y88" i="1"/>
  <c r="U84" i="1"/>
  <c r="Y82" i="1"/>
  <c r="R82" i="1"/>
  <c r="V82" i="1"/>
  <c r="L46" i="1"/>
  <c r="L44" i="1"/>
  <c r="L42" i="1"/>
  <c r="L40" i="1"/>
  <c r="L38" i="1"/>
  <c r="L36" i="1"/>
  <c r="L34" i="1"/>
  <c r="L32" i="1"/>
  <c r="L30" i="1"/>
  <c r="L28" i="1"/>
  <c r="AC28" i="1" s="1"/>
  <c r="L26" i="1"/>
  <c r="L24" i="1"/>
  <c r="AC24" i="1" s="1"/>
  <c r="L22" i="1"/>
  <c r="AC22" i="1" s="1"/>
  <c r="L20" i="1"/>
  <c r="AC20" i="1" s="1"/>
  <c r="L18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L45" i="1"/>
  <c r="V44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V15" i="1"/>
  <c r="R15" i="1"/>
  <c r="V14" i="1"/>
  <c r="R14" i="1"/>
  <c r="V13" i="1"/>
  <c r="R13" i="1"/>
  <c r="P12" i="1"/>
  <c r="W12" i="1"/>
  <c r="J12" i="1"/>
  <c r="AC36" i="1" l="1"/>
  <c r="AC240" i="1"/>
  <c r="AC282" i="1"/>
  <c r="AC182" i="1"/>
  <c r="AC32" i="1"/>
  <c r="AC190" i="1"/>
  <c r="AC243" i="1"/>
  <c r="AC129" i="1"/>
  <c r="AC42" i="1"/>
  <c r="AC164" i="1"/>
  <c r="AC173" i="1"/>
  <c r="AC37" i="1"/>
  <c r="AC247" i="1"/>
  <c r="AC248" i="1"/>
  <c r="AC13" i="1"/>
  <c r="AC273" i="1"/>
  <c r="AC120" i="1"/>
  <c r="AC204" i="1"/>
  <c r="AC61" i="1"/>
  <c r="AC231" i="1"/>
  <c r="AC56" i="1"/>
  <c r="AC193" i="1"/>
  <c r="AC196" i="1"/>
  <c r="AC197" i="1"/>
  <c r="AC269" i="1"/>
  <c r="AC157" i="1"/>
  <c r="AC124" i="1"/>
  <c r="AC213" i="1"/>
  <c r="AC225" i="1"/>
  <c r="AC159" i="1"/>
  <c r="AC135" i="1"/>
  <c r="AC147" i="1"/>
  <c r="AC179" i="1"/>
  <c r="AC234" i="1"/>
  <c r="AC26" i="1"/>
  <c r="AC87" i="1"/>
  <c r="AC241" i="1"/>
  <c r="AC122" i="1"/>
  <c r="AC189" i="1"/>
  <c r="AC44" i="1"/>
  <c r="AC43" i="1"/>
  <c r="AC244" i="1"/>
  <c r="AC286" i="1"/>
  <c r="AC102" i="1"/>
  <c r="AC201" i="1"/>
  <c r="AC169" i="1"/>
  <c r="AC198" i="1"/>
  <c r="AC160" i="1"/>
  <c r="AC27" i="1"/>
  <c r="AC63" i="1"/>
  <c r="AC75" i="1"/>
  <c r="AC100" i="1"/>
  <c r="AC235" i="1"/>
  <c r="AC161" i="1"/>
  <c r="AC55" i="1"/>
  <c r="AC97" i="1"/>
  <c r="AC89" i="1"/>
  <c r="AC260" i="1"/>
  <c r="AC203" i="1"/>
  <c r="AC175" i="1"/>
  <c r="AC15" i="1"/>
  <c r="AC74" i="1"/>
  <c r="AC252" i="1"/>
  <c r="AC212" i="1"/>
  <c r="AC214" i="1"/>
  <c r="AC222" i="1"/>
  <c r="AC163" i="1"/>
  <c r="AC181" i="1"/>
  <c r="AC300" i="1"/>
  <c r="AC125" i="1"/>
  <c r="AC185" i="1"/>
  <c r="AC298" i="1"/>
  <c r="AC294" i="1"/>
  <c r="AC33" i="1"/>
  <c r="AC92" i="1"/>
  <c r="AC144" i="1"/>
  <c r="AC232" i="1"/>
  <c r="AC85" i="1"/>
  <c r="AC14" i="1"/>
  <c r="AC98" i="1"/>
  <c r="AC162" i="1"/>
  <c r="AC268" i="1"/>
  <c r="AC29" i="1"/>
  <c r="AC52" i="1"/>
  <c r="AC217" i="1"/>
  <c r="AC221" i="1"/>
  <c r="AC237" i="1"/>
  <c r="AC250" i="1"/>
  <c r="AC73" i="1"/>
  <c r="AC290" i="1"/>
  <c r="AC230" i="1"/>
  <c r="AC186" i="1"/>
  <c r="AC118" i="1"/>
  <c r="AC25" i="1"/>
  <c r="AC41" i="1"/>
  <c r="AC50" i="1"/>
  <c r="AC58" i="1"/>
  <c r="AC66" i="1"/>
  <c r="AC108" i="1"/>
  <c r="AC284" i="1"/>
  <c r="AC292" i="1"/>
  <c r="AC47" i="1"/>
  <c r="AC51" i="1"/>
  <c r="AC38" i="1"/>
  <c r="AC96" i="1"/>
  <c r="AC280" i="1"/>
  <c r="AC101" i="1"/>
  <c r="AC277" i="1"/>
  <c r="AC131" i="1"/>
  <c r="AC287" i="1"/>
  <c r="AC261" i="1"/>
  <c r="AC256" i="1"/>
  <c r="AC251" i="1"/>
  <c r="AC170" i="1"/>
  <c r="AC281" i="1"/>
  <c r="AC293" i="1"/>
  <c r="AC134" i="1"/>
  <c r="AC110" i="1"/>
  <c r="AC81" i="1"/>
  <c r="AC229" i="1"/>
  <c r="AC48" i="1"/>
  <c r="AC60" i="1"/>
  <c r="AC68" i="1"/>
  <c r="AC83" i="1"/>
  <c r="AC86" i="1"/>
  <c r="AC84" i="1"/>
  <c r="AC107" i="1"/>
  <c r="AC123" i="1"/>
  <c r="AC136" i="1"/>
  <c r="AC188" i="1"/>
  <c r="AC71" i="1"/>
  <c r="AC119" i="1"/>
  <c r="AC176" i="1"/>
  <c r="AC288" i="1"/>
  <c r="AC296" i="1"/>
  <c r="AC259" i="1"/>
  <c r="AC271" i="1"/>
  <c r="AC208" i="1"/>
  <c r="AC191" i="1"/>
  <c r="AC152" i="1"/>
  <c r="AC178" i="1"/>
  <c r="AC154" i="1"/>
  <c r="AC192" i="1"/>
  <c r="AC70" i="1"/>
  <c r="AC64" i="1"/>
  <c r="AC54" i="1"/>
  <c r="AC115" i="1"/>
  <c r="AC238" i="1"/>
  <c r="AC171" i="1"/>
  <c r="AC200" i="1"/>
  <c r="AC206" i="1"/>
  <c r="AC67" i="1"/>
  <c r="AC180" i="1"/>
  <c r="AC151" i="1"/>
  <c r="AC155" i="1"/>
  <c r="AC132" i="1"/>
  <c r="AC172" i="1"/>
  <c r="AC275" i="1"/>
  <c r="AC209" i="1"/>
  <c r="AC166" i="1"/>
  <c r="AC16" i="1"/>
  <c r="AC156" i="1"/>
  <c r="AC143" i="1"/>
  <c r="AC202" i="1"/>
  <c r="AC227" i="1"/>
  <c r="AC76" i="1"/>
  <c r="AC40" i="1"/>
  <c r="AC23" i="1"/>
  <c r="AC31" i="1"/>
  <c r="AC39" i="1"/>
  <c r="AC49" i="1"/>
  <c r="AC57" i="1"/>
  <c r="AC65" i="1"/>
  <c r="AC69" i="1"/>
  <c r="AC18" i="1"/>
  <c r="AC34" i="1"/>
  <c r="AC272" i="1"/>
  <c r="AC289" i="1"/>
  <c r="AC295" i="1"/>
  <c r="AC302" i="1"/>
  <c r="AC279" i="1"/>
  <c r="AC270" i="1"/>
  <c r="AC283" i="1"/>
  <c r="AC90" i="1"/>
  <c r="AC99" i="1"/>
  <c r="AC266" i="1"/>
  <c r="AC278" i="1"/>
  <c r="AC88" i="1"/>
  <c r="AC194" i="1"/>
  <c r="AC140" i="1"/>
  <c r="AC297" i="1"/>
  <c r="AC45" i="1"/>
  <c r="AC77" i="1"/>
  <c r="AC94" i="1"/>
  <c r="AC226" i="1"/>
  <c r="AC116" i="1"/>
  <c r="AC187" i="1"/>
  <c r="AC168" i="1"/>
  <c r="AC274" i="1"/>
  <c r="AC228" i="1"/>
  <c r="AC126" i="1"/>
  <c r="AC210" i="1"/>
  <c r="AC215" i="1"/>
  <c r="AC219" i="1"/>
  <c r="AC301" i="1"/>
  <c r="AC35" i="1"/>
  <c r="AC59" i="1"/>
  <c r="AC72" i="1"/>
  <c r="AC80" i="1"/>
  <c r="AC150" i="1"/>
  <c r="AC153" i="1"/>
  <c r="AC211" i="1"/>
  <c r="AC139" i="1"/>
  <c r="AC299" i="1"/>
  <c r="AC291" i="1"/>
  <c r="AC111" i="1"/>
  <c r="AC255" i="1"/>
  <c r="AC82" i="1"/>
  <c r="AC242" i="1"/>
  <c r="AC121" i="1"/>
  <c r="AC53" i="1"/>
  <c r="AC93" i="1"/>
  <c r="AC91" i="1"/>
  <c r="AC267" i="1"/>
  <c r="AC62" i="1"/>
  <c r="AC184" i="1"/>
  <c r="AC285" i="1"/>
  <c r="AC199" i="1"/>
  <c r="AC142" i="1"/>
  <c r="AC19" i="1"/>
  <c r="AC79" i="1"/>
  <c r="AC30" i="1"/>
  <c r="AC236" i="1"/>
  <c r="AC258" i="1"/>
  <c r="AC183" i="1"/>
  <c r="AC21" i="1"/>
  <c r="AC95" i="1"/>
  <c r="AC149" i="1"/>
  <c r="AC216" i="1"/>
  <c r="AC218" i="1"/>
  <c r="AC224" i="1"/>
  <c r="AC253" i="1"/>
  <c r="AC246" i="1"/>
  <c r="AC254" i="1"/>
  <c r="AC104" i="1"/>
  <c r="AC137" i="1"/>
  <c r="AC158" i="1"/>
  <c r="AC207" i="1"/>
  <c r="AC78" i="1"/>
  <c r="AC223" i="1"/>
  <c r="AC245" i="1"/>
  <c r="AC113" i="1"/>
  <c r="AC263" i="1"/>
  <c r="AC220" i="1"/>
  <c r="AC205" i="1"/>
  <c r="AC46" i="1"/>
  <c r="AC233" i="1"/>
  <c r="AC249" i="1"/>
  <c r="AC257" i="1"/>
  <c r="Z7" i="1"/>
  <c r="AA7" i="1"/>
  <c r="Z8" i="1"/>
  <c r="AA8" i="1"/>
  <c r="Z9" i="1"/>
  <c r="AA9" i="1"/>
  <c r="Z10" i="1"/>
  <c r="AA10" i="1"/>
  <c r="Z11" i="1"/>
  <c r="AA11" i="1"/>
  <c r="Z12" i="1"/>
  <c r="AA12" i="1"/>
  <c r="AA6" i="1"/>
  <c r="Z6" i="1"/>
  <c r="S7" i="1"/>
  <c r="T7" i="1"/>
  <c r="S8" i="1"/>
  <c r="T8" i="1"/>
  <c r="S9" i="1"/>
  <c r="T9" i="1"/>
  <c r="S10" i="1"/>
  <c r="T10" i="1"/>
  <c r="S11" i="1"/>
  <c r="T11" i="1"/>
  <c r="S12" i="1"/>
  <c r="T12" i="1"/>
  <c r="T6" i="1"/>
  <c r="S6" i="1"/>
  <c r="AB11" i="1" l="1"/>
  <c r="AB9" i="1"/>
  <c r="AB7" i="1"/>
  <c r="U6" i="1"/>
  <c r="U9" i="1"/>
  <c r="U7" i="1"/>
  <c r="U12" i="1"/>
  <c r="U8" i="1"/>
  <c r="AB6" i="1"/>
  <c r="AB8" i="1"/>
  <c r="AB12" i="1"/>
  <c r="U11" i="1"/>
  <c r="U10" i="1"/>
  <c r="AB10" i="1"/>
  <c r="AJ7" i="1"/>
  <c r="AK7" i="1"/>
  <c r="AL7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P6" i="1"/>
  <c r="AL6" i="1"/>
  <c r="AK6" i="1"/>
  <c r="AJ6" i="1"/>
  <c r="M7" i="1" l="1"/>
  <c r="N7" i="1"/>
  <c r="M8" i="1"/>
  <c r="N8" i="1"/>
  <c r="M9" i="1"/>
  <c r="N9" i="1"/>
  <c r="M10" i="1"/>
  <c r="N10" i="1"/>
  <c r="M11" i="1"/>
  <c r="N11" i="1"/>
  <c r="M12" i="1"/>
  <c r="N12" i="1"/>
  <c r="N6" i="1"/>
  <c r="M6" i="1"/>
  <c r="O8" i="1" l="1"/>
  <c r="O9" i="1"/>
  <c r="O12" i="1"/>
  <c r="O11" i="1"/>
  <c r="O10" i="1"/>
  <c r="O7" i="1"/>
  <c r="O6" i="1"/>
  <c r="P11" i="1" l="1"/>
  <c r="P10" i="1"/>
  <c r="P9" i="1"/>
  <c r="P8" i="1"/>
  <c r="P7" i="1"/>
  <c r="P6" i="1"/>
  <c r="Q12" i="1"/>
  <c r="Q11" i="1"/>
  <c r="Q10" i="1"/>
  <c r="Q9" i="1"/>
  <c r="Q8" i="1"/>
  <c r="Q7" i="1"/>
  <c r="Q6" i="1"/>
  <c r="W11" i="1"/>
  <c r="W10" i="1"/>
  <c r="W9" i="1"/>
  <c r="W8" i="1"/>
  <c r="W7" i="1"/>
  <c r="W6" i="1"/>
  <c r="R7" i="1" l="1"/>
  <c r="R12" i="1"/>
  <c r="R11" i="1"/>
  <c r="R8" i="1"/>
  <c r="R9" i="1"/>
  <c r="R10" i="1"/>
  <c r="R6" i="1"/>
  <c r="H12" i="1" l="1"/>
  <c r="H11" i="1"/>
  <c r="H10" i="1"/>
  <c r="H9" i="1"/>
  <c r="H8" i="1"/>
  <c r="H7" i="1"/>
  <c r="H6" i="1"/>
  <c r="G12" i="1"/>
  <c r="AN12" i="1" s="1"/>
  <c r="AO12" i="1" s="1"/>
  <c r="G11" i="1"/>
  <c r="AN11" i="1" s="1"/>
  <c r="AO11" i="1" s="1"/>
  <c r="G10" i="1"/>
  <c r="AN10" i="1" s="1"/>
  <c r="AO10" i="1" s="1"/>
  <c r="G9" i="1"/>
  <c r="AN9" i="1" s="1"/>
  <c r="AO9" i="1" s="1"/>
  <c r="G8" i="1"/>
  <c r="AN8" i="1" s="1"/>
  <c r="AO8" i="1" s="1"/>
  <c r="G7" i="1"/>
  <c r="AN7" i="1" s="1"/>
  <c r="AO7" i="1" s="1"/>
  <c r="G6" i="1"/>
  <c r="AN6" i="1" s="1"/>
  <c r="AO6" i="1" s="1"/>
  <c r="AI12" i="1" l="1"/>
  <c r="AH12" i="1"/>
  <c r="AG12" i="1"/>
  <c r="AE12" i="1"/>
  <c r="AD12" i="1"/>
  <c r="X12" i="1"/>
  <c r="K12" i="1"/>
  <c r="I12" i="1"/>
  <c r="AI11" i="1"/>
  <c r="AH11" i="1"/>
  <c r="AG11" i="1"/>
  <c r="AE11" i="1"/>
  <c r="AD11" i="1"/>
  <c r="X11" i="1"/>
  <c r="K11" i="1"/>
  <c r="J11" i="1"/>
  <c r="I11" i="1"/>
  <c r="AI10" i="1"/>
  <c r="AH10" i="1"/>
  <c r="AG10" i="1"/>
  <c r="AE10" i="1"/>
  <c r="AD10" i="1"/>
  <c r="X10" i="1"/>
  <c r="K10" i="1"/>
  <c r="J10" i="1"/>
  <c r="I10" i="1"/>
  <c r="AI9" i="1"/>
  <c r="AH9" i="1"/>
  <c r="AG9" i="1"/>
  <c r="AE9" i="1"/>
  <c r="AD9" i="1"/>
  <c r="X9" i="1"/>
  <c r="K9" i="1"/>
  <c r="J9" i="1"/>
  <c r="I9" i="1"/>
  <c r="AI8" i="1"/>
  <c r="AH8" i="1"/>
  <c r="AG8" i="1"/>
  <c r="AE8" i="1"/>
  <c r="AD8" i="1"/>
  <c r="X8" i="1"/>
  <c r="K8" i="1"/>
  <c r="J8" i="1"/>
  <c r="I8" i="1"/>
  <c r="AI7" i="1"/>
  <c r="AH7" i="1"/>
  <c r="AE7" i="1"/>
  <c r="AD7" i="1"/>
  <c r="X7" i="1"/>
  <c r="K7" i="1"/>
  <c r="J7" i="1"/>
  <c r="I7" i="1"/>
  <c r="AI6" i="1"/>
  <c r="AH6" i="1"/>
  <c r="AG6" i="1"/>
  <c r="AE6" i="1"/>
  <c r="AD6" i="1"/>
  <c r="X6" i="1"/>
  <c r="K6" i="1"/>
  <c r="J6" i="1"/>
  <c r="I6" i="1"/>
  <c r="V7" i="1" l="1"/>
  <c r="V11" i="1"/>
  <c r="V8" i="1"/>
  <c r="V12" i="1"/>
  <c r="V9" i="1"/>
  <c r="V6" i="1"/>
  <c r="V10" i="1"/>
  <c r="Y10" i="1"/>
  <c r="L7" i="1"/>
  <c r="AC7" i="1" s="1"/>
  <c r="L8" i="1"/>
  <c r="L9" i="1"/>
  <c r="AF6" i="1"/>
  <c r="AF7" i="1"/>
  <c r="L11" i="1"/>
  <c r="L12" i="1"/>
  <c r="Y6" i="1"/>
  <c r="Y9" i="1"/>
  <c r="AF10" i="1"/>
  <c r="AF11" i="1"/>
  <c r="L6" i="1"/>
  <c r="AC6" i="1" s="1"/>
  <c r="L10" i="1"/>
  <c r="Y7" i="1"/>
  <c r="AF8" i="1"/>
  <c r="Y11" i="1"/>
  <c r="AF12" i="1"/>
  <c r="Y8" i="1"/>
  <c r="AF9" i="1"/>
  <c r="Y12" i="1"/>
  <c r="AC12" i="1" l="1"/>
  <c r="AC9" i="1"/>
  <c r="AC11" i="1"/>
  <c r="AC8" i="1"/>
  <c r="AC10" i="1"/>
</calcChain>
</file>

<file path=xl/sharedStrings.xml><?xml version="1.0" encoding="utf-8"?>
<sst xmlns="http://schemas.openxmlformats.org/spreadsheetml/2006/main" count="6611" uniqueCount="682">
  <si>
    <t>Shakey's Pizza Asia Ventures, Inc.</t>
  </si>
  <si>
    <t>PIZZA</t>
  </si>
  <si>
    <t>Pilipinas Shell Petroleum Corporation</t>
  </si>
  <si>
    <t>SHLPH</t>
  </si>
  <si>
    <t>Cemex Holdings Philippines, Inc.</t>
  </si>
  <si>
    <t>CHP</t>
  </si>
  <si>
    <t>Golden Haven Memorial Park, Inc.</t>
  </si>
  <si>
    <t>HVN</t>
  </si>
  <si>
    <t>2GO Group, Inc.</t>
  </si>
  <si>
    <t>2GO</t>
  </si>
  <si>
    <t>Services</t>
  </si>
  <si>
    <t>Transportation Services</t>
  </si>
  <si>
    <t>8990 Holdings, Inc.</t>
  </si>
  <si>
    <t>HOUSE</t>
  </si>
  <si>
    <t>Property</t>
  </si>
  <si>
    <t>A Brown Company, Inc.</t>
  </si>
  <si>
    <t>BRN</t>
  </si>
  <si>
    <t>A. Soriano Corporation</t>
  </si>
  <si>
    <t>ANS</t>
  </si>
  <si>
    <t>Holding Firms</t>
  </si>
  <si>
    <t>ABS-CBN Corporation</t>
  </si>
  <si>
    <t>ABS</t>
  </si>
  <si>
    <t>Media</t>
  </si>
  <si>
    <t>ABS-CBN Holdings Corporation</t>
  </si>
  <si>
    <t>ABSP</t>
  </si>
  <si>
    <t>AG Finance, Incorporated</t>
  </si>
  <si>
    <t>AGF</t>
  </si>
  <si>
    <t>Financials</t>
  </si>
  <si>
    <t>Other Financial Institutions</t>
  </si>
  <si>
    <t>APC Group, Inc.</t>
  </si>
  <si>
    <t>APC</t>
  </si>
  <si>
    <t>Other Services</t>
  </si>
  <si>
    <t>ATN</t>
  </si>
  <si>
    <t>AbaCore Capital Holdings, Inc.</t>
  </si>
  <si>
    <t>ABA</t>
  </si>
  <si>
    <t>Aboitiz Equity Ventures, Inc.</t>
  </si>
  <si>
    <t>AEV</t>
  </si>
  <si>
    <t>Aboitiz Power Corporation</t>
  </si>
  <si>
    <t>AP</t>
  </si>
  <si>
    <t>Industrial</t>
  </si>
  <si>
    <t>Electricity, Energy, Power &amp; Water</t>
  </si>
  <si>
    <t>Abra Mining and Industrial Corporation</t>
  </si>
  <si>
    <t>AR</t>
  </si>
  <si>
    <t>Mining and Oil</t>
  </si>
  <si>
    <t>Mining</t>
  </si>
  <si>
    <t>AgriNurture, Inc.</t>
  </si>
  <si>
    <t>ANI</t>
  </si>
  <si>
    <t>Food, Beverage &amp; Tobacco</t>
  </si>
  <si>
    <t>Alliance Global Group, Inc.</t>
  </si>
  <si>
    <t>AGI</t>
  </si>
  <si>
    <t>Alliance Select Foods International, Inc.</t>
  </si>
  <si>
    <t>FOOD</t>
  </si>
  <si>
    <t>Banks</t>
  </si>
  <si>
    <t>Alsons Consolidated Resources, Inc.</t>
  </si>
  <si>
    <t>ACR</t>
  </si>
  <si>
    <t>Anchor Land Holdings, Inc.</t>
  </si>
  <si>
    <t>ALHI</t>
  </si>
  <si>
    <t>Apex Mining Co., Inc.</t>
  </si>
  <si>
    <t>APX</t>
  </si>
  <si>
    <t>Apollo Global Capital, Inc.</t>
  </si>
  <si>
    <t>APL</t>
  </si>
  <si>
    <t>Information Technology</t>
  </si>
  <si>
    <t>Araneta Properties, Inc.</t>
  </si>
  <si>
    <t>ARA</t>
  </si>
  <si>
    <t>Arthaland Corporation</t>
  </si>
  <si>
    <t>ALCO</t>
  </si>
  <si>
    <t>Asia United Bank Corporation</t>
  </si>
  <si>
    <t>AUB</t>
  </si>
  <si>
    <t>Asiabest Group International Inc.</t>
  </si>
  <si>
    <t>ABG</t>
  </si>
  <si>
    <t>Atlas Consolidated Mining and Development Corporation</t>
  </si>
  <si>
    <t>AT</t>
  </si>
  <si>
    <t>Atok-Big Wedge Co., Inc.</t>
  </si>
  <si>
    <t>AB</t>
  </si>
  <si>
    <t>Ayala Corporation</t>
  </si>
  <si>
    <t>AC</t>
  </si>
  <si>
    <t>Ayala Land, Inc.</t>
  </si>
  <si>
    <t>ALI</t>
  </si>
  <si>
    <t>BDO Leasing and Finance, Inc.</t>
  </si>
  <si>
    <t>BLFI</t>
  </si>
  <si>
    <t>BDO Unibank, Inc.</t>
  </si>
  <si>
    <t>BDO</t>
  </si>
  <si>
    <t>Bank of the Philippine Islands</t>
  </si>
  <si>
    <t>BPI</t>
  </si>
  <si>
    <t>Basic Energy Corporation</t>
  </si>
  <si>
    <t>BSC</t>
  </si>
  <si>
    <t>Belle Corporation</t>
  </si>
  <si>
    <t>BEL</t>
  </si>
  <si>
    <t>BC</t>
  </si>
  <si>
    <t>Berjaya Philippines Inc.</t>
  </si>
  <si>
    <t>BCOR</t>
  </si>
  <si>
    <t>Bloomberry Resorts Corporation</t>
  </si>
  <si>
    <t>BLOOM</t>
  </si>
  <si>
    <t>Boulevard Holdings, Inc.</t>
  </si>
  <si>
    <t>BHI</t>
  </si>
  <si>
    <t>COL Financial Group, Inc.</t>
  </si>
  <si>
    <t>COL</t>
  </si>
  <si>
    <t>Calata Corporation</t>
  </si>
  <si>
    <t>CAL</t>
  </si>
  <si>
    <t>Retail</t>
  </si>
  <si>
    <t>Cebu Air, Inc.</t>
  </si>
  <si>
    <t>CEB</t>
  </si>
  <si>
    <t>Cebu Holdings, Incorporated</t>
  </si>
  <si>
    <t>CHI</t>
  </si>
  <si>
    <t>Construction, Infrastructure &amp; Allied Services</t>
  </si>
  <si>
    <t>Hotel and Leisure</t>
  </si>
  <si>
    <t>ATN Holdings, Inc. "A"</t>
  </si>
  <si>
    <t>ATN Holdings, Inc. "B"</t>
  </si>
  <si>
    <t>ATNB</t>
  </si>
  <si>
    <t>Benguet Corporation "A"</t>
  </si>
  <si>
    <t>Benguet Corporation "B"</t>
  </si>
  <si>
    <t>BCB</t>
  </si>
  <si>
    <t>Casinos and Gaming</t>
  </si>
  <si>
    <t>Oil</t>
  </si>
  <si>
    <t>Concrete Aggregates Corporation "A"</t>
  </si>
  <si>
    <t>CA</t>
  </si>
  <si>
    <t>Cityland Development Corporation</t>
  </si>
  <si>
    <t>CDC</t>
  </si>
  <si>
    <t>Crown Equities, Inc.</t>
  </si>
  <si>
    <t>CEI</t>
  </si>
  <si>
    <t>Education</t>
  </si>
  <si>
    <t>China Banking Corporation</t>
  </si>
  <si>
    <t>CHIB</t>
  </si>
  <si>
    <t>Cirtek Holdings Philippines Corporation</t>
  </si>
  <si>
    <t>Electrical Components &amp; Equipment</t>
  </si>
  <si>
    <t>Concepcion Industrial Corporation</t>
  </si>
  <si>
    <t>CIC</t>
  </si>
  <si>
    <t>Chemical Industries of the Philippines, Inc.</t>
  </si>
  <si>
    <t>CIP</t>
  </si>
  <si>
    <t>Chemicals</t>
  </si>
  <si>
    <t>Coal Asia Holdings Incorporated</t>
  </si>
  <si>
    <t>COAL</t>
  </si>
  <si>
    <t>Cosco Capital, Inc.</t>
  </si>
  <si>
    <t>COSCO</t>
  </si>
  <si>
    <t>Century Properties Group, Inc.</t>
  </si>
  <si>
    <t>CPG</t>
  </si>
  <si>
    <t>Century Peak Metals Holdings Corporation</t>
  </si>
  <si>
    <t>CPM</t>
  </si>
  <si>
    <t>Citystate Savings Bank, Inc.</t>
  </si>
  <si>
    <t>CSB</t>
  </si>
  <si>
    <t>Cyber Bay Corporation</t>
  </si>
  <si>
    <t>CYBR</t>
  </si>
  <si>
    <t>Da Vinci Capital Holdings, Inc.</t>
  </si>
  <si>
    <t>DAVIN</t>
  </si>
  <si>
    <t>DFNN, Inc.</t>
  </si>
  <si>
    <t>DFNN</t>
  </si>
  <si>
    <t>Dizon Copper-Silver Mines, Inc.</t>
  </si>
  <si>
    <t>DIZ</t>
  </si>
  <si>
    <t>DMCI Holdings, Inc.</t>
  </si>
  <si>
    <t>DMC</t>
  </si>
  <si>
    <t>Del Monte Pacific Limited</t>
  </si>
  <si>
    <t>DMPL</t>
  </si>
  <si>
    <t>D&amp;L Industries, Inc.</t>
  </si>
  <si>
    <t>DNL</t>
  </si>
  <si>
    <t>EasyCall Communications Philippines, Inc.</t>
  </si>
  <si>
    <t>ECP</t>
  </si>
  <si>
    <t>Energy Development Corporation</t>
  </si>
  <si>
    <t>EDC</t>
  </si>
  <si>
    <t>EEI Corporation</t>
  </si>
  <si>
    <t>EEI</t>
  </si>
  <si>
    <t>Empire East Land Holdings, Inc.</t>
  </si>
  <si>
    <t>ELI</t>
  </si>
  <si>
    <t>Emperador Inc.</t>
  </si>
  <si>
    <t>EMP</t>
  </si>
  <si>
    <t>Euro-Med Laboratories Phil., Inc.</t>
  </si>
  <si>
    <t>EURO</t>
  </si>
  <si>
    <t>Ever-Gotesco Resources and Holdings, Inc.</t>
  </si>
  <si>
    <t>EVER</t>
  </si>
  <si>
    <t>East West Banking Corporation</t>
  </si>
  <si>
    <t>EW</t>
  </si>
  <si>
    <t>First Abacus Financial Holdings Corporation</t>
  </si>
  <si>
    <t>FAF</t>
  </si>
  <si>
    <t>Filinvest Development Corporation</t>
  </si>
  <si>
    <t>FDC</t>
  </si>
  <si>
    <t>First Gen Corporation</t>
  </si>
  <si>
    <t>FGEN</t>
  </si>
  <si>
    <t>Filinvest Land, Inc.</t>
  </si>
  <si>
    <t>FLI</t>
  </si>
  <si>
    <t>First Metro Philippine Equity Exchange Traded Fund, Inc.</t>
  </si>
  <si>
    <t>FMETF</t>
  </si>
  <si>
    <t>Exchange Traded Fund (ETF)</t>
  </si>
  <si>
    <t>ETF-EQUITY</t>
  </si>
  <si>
    <t>First Philippine Holdings Corporation</t>
  </si>
  <si>
    <t>FPH</t>
  </si>
  <si>
    <t>GEOGRACE Resources Philippines, Inc.</t>
  </si>
  <si>
    <t>GEO</t>
  </si>
  <si>
    <t>Global-Estate Resorts, Inc.</t>
  </si>
  <si>
    <t>GERI</t>
  </si>
  <si>
    <t>Globe Telecom, Inc.</t>
  </si>
  <si>
    <t>GLO</t>
  </si>
  <si>
    <t>Telecommunications</t>
  </si>
  <si>
    <t>GMA Network, Inc.</t>
  </si>
  <si>
    <t>GMA7</t>
  </si>
  <si>
    <t>GMA Holdings, Inc.</t>
  </si>
  <si>
    <t>GMAP</t>
  </si>
  <si>
    <t>Grand Plaza Hotel Corporation</t>
  </si>
  <si>
    <t>GPH</t>
  </si>
  <si>
    <t>Ginebra San Miguel, Inc.</t>
  </si>
  <si>
    <t>GSMI</t>
  </si>
  <si>
    <t>GT Capital Holdings, Inc.</t>
  </si>
  <si>
    <t>GTCAP</t>
  </si>
  <si>
    <t>HI</t>
  </si>
  <si>
    <t>Holcim Philippines, Inc.</t>
  </si>
  <si>
    <t>HLCM</t>
  </si>
  <si>
    <t>I-Remit, Inc.</t>
  </si>
  <si>
    <t>I</t>
  </si>
  <si>
    <t>International Container Terminal Services, Inc.</t>
  </si>
  <si>
    <t>ICT</t>
  </si>
  <si>
    <t>Integrated Micro-Electronics, Inc.</t>
  </si>
  <si>
    <t>IMI</t>
  </si>
  <si>
    <t>Imperial Resources, Inc. "A"</t>
  </si>
  <si>
    <t>IMP</t>
  </si>
  <si>
    <t>Ionics, Inc.</t>
  </si>
  <si>
    <t>ION</t>
  </si>
  <si>
    <t>iPeople, inc.</t>
  </si>
  <si>
    <t>IPO</t>
  </si>
  <si>
    <t>IRC Properties, Inc.</t>
  </si>
  <si>
    <t>IRC</t>
  </si>
  <si>
    <t>Island Information &amp; Technology, Inc.</t>
  </si>
  <si>
    <t>IS</t>
  </si>
  <si>
    <t>ISM Communications Corporation</t>
  </si>
  <si>
    <t>ISM</t>
  </si>
  <si>
    <t>Jollibee Foods Corporation</t>
  </si>
  <si>
    <t>JFC</t>
  </si>
  <si>
    <t>JG Summit Holdings, Inc.</t>
  </si>
  <si>
    <t>JGS</t>
  </si>
  <si>
    <t>Jolliville Holdings Corporation</t>
  </si>
  <si>
    <t>JOH</t>
  </si>
  <si>
    <t>Keppel Philippines Properties, Inc.</t>
  </si>
  <si>
    <t>KEP</t>
  </si>
  <si>
    <t>City &amp; Land Developers, Incorporated</t>
  </si>
  <si>
    <t>LAND</t>
  </si>
  <si>
    <t>Lepanto Consolidated Mining Company A</t>
  </si>
  <si>
    <t>LC</t>
  </si>
  <si>
    <t>Lepanto Consolidated Mining Company B</t>
  </si>
  <si>
    <t>LCB</t>
  </si>
  <si>
    <t>Lodestar Investment Holdings Corporation</t>
  </si>
  <si>
    <t>LIHC</t>
  </si>
  <si>
    <t>LMG Chemicals Corporation</t>
  </si>
  <si>
    <t>LMG</t>
  </si>
  <si>
    <t>Pacific Online Systems Corporation</t>
  </si>
  <si>
    <t>LOTO</t>
  </si>
  <si>
    <t>Lopez Holdings Corporation</t>
  </si>
  <si>
    <t>LPZ</t>
  </si>
  <si>
    <t>Leisure &amp; Resorts World Corporation</t>
  </si>
  <si>
    <t>LR</t>
  </si>
  <si>
    <t>Leisure &amp; Resorts World Corporation Preferred</t>
  </si>
  <si>
    <t>LRP</t>
  </si>
  <si>
    <t>Leisure &amp; Resorts World Corporation Warrants</t>
  </si>
  <si>
    <t>LRW</t>
  </si>
  <si>
    <t>LT Group, Inc.</t>
  </si>
  <si>
    <t>LTG</t>
  </si>
  <si>
    <t>Manila Mining Corporation "A"</t>
  </si>
  <si>
    <t>MA</t>
  </si>
  <si>
    <t>MacroAsia Corporation</t>
  </si>
  <si>
    <t>MAC</t>
  </si>
  <si>
    <t>Macay Holdings, Inc.</t>
  </si>
  <si>
    <t>MACAY</t>
  </si>
  <si>
    <t>Marcventures Holdings, Inc.</t>
  </si>
  <si>
    <t>MARC</t>
  </si>
  <si>
    <t>Manila Broadcasting Company</t>
  </si>
  <si>
    <t>MBC</t>
  </si>
  <si>
    <t>Metropolitan Bank &amp; Trust Company</t>
  </si>
  <si>
    <t>MBT</t>
  </si>
  <si>
    <t>Melco Crown (Philippines) Resorts Corporation</t>
  </si>
  <si>
    <t>MEDCO Holdings, Inc.</t>
  </si>
  <si>
    <t>MED</t>
  </si>
  <si>
    <t>Megaworld Corporation</t>
  </si>
  <si>
    <t>MEG</t>
  </si>
  <si>
    <t>Manila Electric Company</t>
  </si>
  <si>
    <t>MER</t>
  </si>
  <si>
    <t>Manulife Financial Corporation</t>
  </si>
  <si>
    <t>MFC</t>
  </si>
  <si>
    <t>Millennium Global Holdings, Inc.</t>
  </si>
  <si>
    <t>MG</t>
  </si>
  <si>
    <t>Manila Jockey Club, Inc.</t>
  </si>
  <si>
    <t>MJC</t>
  </si>
  <si>
    <t>Metro Pacific Investments Corporation</t>
  </si>
  <si>
    <t>MPI</t>
  </si>
  <si>
    <t>MRC Allied, Inc.</t>
  </si>
  <si>
    <t>MRC</t>
  </si>
  <si>
    <t>Mabuhay Vinyl Corporation</t>
  </si>
  <si>
    <t>MVC</t>
  </si>
  <si>
    <t>Manila Water Company, Inc.</t>
  </si>
  <si>
    <t>MWC</t>
  </si>
  <si>
    <t>Megawide Construction Corporation</t>
  </si>
  <si>
    <t>MWIDE</t>
  </si>
  <si>
    <t>NiHAO Mineral Resources International, Inc.</t>
  </si>
  <si>
    <t>NI</t>
  </si>
  <si>
    <t>Nickel Asia Corporation</t>
  </si>
  <si>
    <t>NIKL</t>
  </si>
  <si>
    <t>Now Corporation</t>
  </si>
  <si>
    <t>NOW</t>
  </si>
  <si>
    <t>National Reinsurance Corporation of the Philippines</t>
  </si>
  <si>
    <t>NRCP</t>
  </si>
  <si>
    <t>Oriental Petroleum and Minerals Corporation "A"</t>
  </si>
  <si>
    <t>OPM</t>
  </si>
  <si>
    <t>Oriental Petroleum and Minerals Corporation "B"</t>
  </si>
  <si>
    <t>OPMB</t>
  </si>
  <si>
    <t>Oriental Peninsula Resources Group, Inc.</t>
  </si>
  <si>
    <t>ORE</t>
  </si>
  <si>
    <t>The Philodrill Corporation</t>
  </si>
  <si>
    <t>OV</t>
  </si>
  <si>
    <t>Pacifica, Inc.</t>
  </si>
  <si>
    <t>PA</t>
  </si>
  <si>
    <t>PAL Holdings, Inc.</t>
  </si>
  <si>
    <t>PAL</t>
  </si>
  <si>
    <t>Philippine Business Bank</t>
  </si>
  <si>
    <t>PBB</t>
  </si>
  <si>
    <t>Philippine Bank of Communications</t>
  </si>
  <si>
    <t>PBC</t>
  </si>
  <si>
    <t>Petron Corporation</t>
  </si>
  <si>
    <t>PCOR</t>
  </si>
  <si>
    <t>PetroEnergy Resources Corporation</t>
  </si>
  <si>
    <t>PERC</t>
  </si>
  <si>
    <t>San Miguel Pure Foods Company, Inc.</t>
  </si>
  <si>
    <t>PF</t>
  </si>
  <si>
    <t>San Miguel Pure Foods Company, Inc. Preferred</t>
  </si>
  <si>
    <t>Puregold Price Club, Inc.</t>
  </si>
  <si>
    <t>PGOLD</t>
  </si>
  <si>
    <t>Premiere Horizon Alliance Corporation</t>
  </si>
  <si>
    <t>PHA</t>
  </si>
  <si>
    <t>Philippine Estates Corporation</t>
  </si>
  <si>
    <t>PHES</t>
  </si>
  <si>
    <t>Phinma Corporation</t>
  </si>
  <si>
    <t>PHN</t>
  </si>
  <si>
    <t>Pepsi-Cola Products Philippines, Inc.</t>
  </si>
  <si>
    <t>PIP</t>
  </si>
  <si>
    <t>Panasonic Manufacturing Philippines Corporation</t>
  </si>
  <si>
    <t>PMPC</t>
  </si>
  <si>
    <t>Philippine National Bank</t>
  </si>
  <si>
    <t>PNB</t>
  </si>
  <si>
    <t>Phoenix Petroleum Philippines, Inc.</t>
  </si>
  <si>
    <t>PNX</t>
  </si>
  <si>
    <t>Prime Orion Philippines, Inc.</t>
  </si>
  <si>
    <t>POPI</t>
  </si>
  <si>
    <t>Pryce Corporation</t>
  </si>
  <si>
    <t>PPC</t>
  </si>
  <si>
    <t>Primex Corporation</t>
  </si>
  <si>
    <t>PRMX</t>
  </si>
  <si>
    <t>Philippine Savings Bank</t>
  </si>
  <si>
    <t>PSB</t>
  </si>
  <si>
    <t>The Philippine Stock Exchange, Inc.</t>
  </si>
  <si>
    <t>PSE</t>
  </si>
  <si>
    <t>Philex Mining Corporation</t>
  </si>
  <si>
    <t>PX</t>
  </si>
  <si>
    <t>Philex Petroleum Corporation</t>
  </si>
  <si>
    <t>PXP</t>
  </si>
  <si>
    <t>Rizal Commercial Banking Corporation</t>
  </si>
  <si>
    <t>RCB</t>
  </si>
  <si>
    <t>RFM Corporation</t>
  </si>
  <si>
    <t>RFM</t>
  </si>
  <si>
    <t>Robinsons Land Corporation</t>
  </si>
  <si>
    <t>RLC</t>
  </si>
  <si>
    <t>Philippine Realty and Holdings Corporation</t>
  </si>
  <si>
    <t>RLT</t>
  </si>
  <si>
    <t>Rockwell Land Corporation</t>
  </si>
  <si>
    <t>ROCK</t>
  </si>
  <si>
    <t>Robinsons Retail Holdings, Inc.</t>
  </si>
  <si>
    <t>RRHI</t>
  </si>
  <si>
    <t>Travellers International Hotel Group, Inc.</t>
  </si>
  <si>
    <t>RWM</t>
  </si>
  <si>
    <t>Semirara Mining Corporation</t>
  </si>
  <si>
    <t>SCC</t>
  </si>
  <si>
    <t>Security Bank Corporation</t>
  </si>
  <si>
    <t>SECB</t>
  </si>
  <si>
    <t>Philippine Seven Corporation</t>
  </si>
  <si>
    <t>SEVN</t>
  </si>
  <si>
    <t>Swift Foods, Inc.</t>
  </si>
  <si>
    <t>SFI</t>
  </si>
  <si>
    <t>Swift Foods, Inc. Preferred</t>
  </si>
  <si>
    <t>SFIP</t>
  </si>
  <si>
    <t>Solid Group, Inc.</t>
  </si>
  <si>
    <t>SGI</t>
  </si>
  <si>
    <t>Shang Properties, Inc.</t>
  </si>
  <si>
    <t>SHNG</t>
  </si>
  <si>
    <t>Sun Life Financial Inc.</t>
  </si>
  <si>
    <t>SLF</t>
  </si>
  <si>
    <t>Sta. Lucia Land, Inc.</t>
  </si>
  <si>
    <t>SLI</t>
  </si>
  <si>
    <t>SM Investments Corporation</t>
  </si>
  <si>
    <t>SM</t>
  </si>
  <si>
    <t>San Miguel Corporation</t>
  </si>
  <si>
    <t>SMC</t>
  </si>
  <si>
    <t>San Miguel Corporation Preferred Series 2B</t>
  </si>
  <si>
    <t>SMC2B</t>
  </si>
  <si>
    <t>SM Prime Holdings, Inc.</t>
  </si>
  <si>
    <t>SMPH</t>
  </si>
  <si>
    <t>Seafront Resources Corporation</t>
  </si>
  <si>
    <t>SPM</t>
  </si>
  <si>
    <t>STI Education Systems Holdings, Inc.</t>
  </si>
  <si>
    <t>STI</t>
  </si>
  <si>
    <t>Suntrust Home Developers, Inc.</t>
  </si>
  <si>
    <t>SUN</t>
  </si>
  <si>
    <t>TKC Steel Corporation</t>
  </si>
  <si>
    <t>T</t>
  </si>
  <si>
    <t>Transpacific Broadband Group Int`l. Inc.</t>
  </si>
  <si>
    <t>TBGI</t>
  </si>
  <si>
    <t>Philippine Long Distance Telephone Company</t>
  </si>
  <si>
    <t>TEL</t>
  </si>
  <si>
    <t>Top Frontier Investment Holdings, Inc.</t>
  </si>
  <si>
    <t>TFHI</t>
  </si>
  <si>
    <t>Harbor Star Shipping Services, Inc.</t>
  </si>
  <si>
    <t>TUGS</t>
  </si>
  <si>
    <t>Union Bank of the Philippines, Inc.</t>
  </si>
  <si>
    <t>UBP</t>
  </si>
  <si>
    <t>Unioil Resources &amp; Holdings Company, Inc.</t>
  </si>
  <si>
    <t>UNI</t>
  </si>
  <si>
    <t>Universal Robina Corporation</t>
  </si>
  <si>
    <t>URC</t>
  </si>
  <si>
    <t>Vantage Equities, Inc.</t>
  </si>
  <si>
    <t>V</t>
  </si>
  <si>
    <t>Vitarich Corporation</t>
  </si>
  <si>
    <t>VITA</t>
  </si>
  <si>
    <t>Vista Land &amp; Lifescapes, Inc.</t>
  </si>
  <si>
    <t>VLL</t>
  </si>
  <si>
    <t>Victorias Milling Company, Inc.</t>
  </si>
  <si>
    <t>VMC</t>
  </si>
  <si>
    <t>Vulcan Industrial &amp; Mining Corporation</t>
  </si>
  <si>
    <t>VUL</t>
  </si>
  <si>
    <t>Vivant Corporation</t>
  </si>
  <si>
    <t>VVT</t>
  </si>
  <si>
    <t>PhilWeb Corporation</t>
  </si>
  <si>
    <t>WEB</t>
  </si>
  <si>
    <t>Waterfront Philippines, Incorporated</t>
  </si>
  <si>
    <t>WPI</t>
  </si>
  <si>
    <t>Zeus Holdings, Inc.</t>
  </si>
  <si>
    <t>ZHI</t>
  </si>
  <si>
    <t>Electrical, Energy, Power, and Water</t>
  </si>
  <si>
    <t>Food Beverage &amp; Tobacco</t>
  </si>
  <si>
    <t>NO.</t>
  </si>
  <si>
    <t>COMPANY NAME</t>
  </si>
  <si>
    <t>GTPPA</t>
  </si>
  <si>
    <t>GTPPB</t>
  </si>
  <si>
    <t xml:space="preserve">House of Investments, Inc. </t>
  </si>
  <si>
    <t>SMC2D</t>
  </si>
  <si>
    <t>SMC2E</t>
  </si>
  <si>
    <t>SMC2F</t>
  </si>
  <si>
    <t>SMC2I</t>
  </si>
  <si>
    <t>IPM Holdings, Inc.</t>
  </si>
  <si>
    <t>IPM</t>
  </si>
  <si>
    <t>TECH</t>
  </si>
  <si>
    <t>Century Pacific Food, Inc.</t>
  </si>
  <si>
    <t>CNPF</t>
  </si>
  <si>
    <t>Crown Asia Chemicals Corporation</t>
  </si>
  <si>
    <t>CROWN</t>
  </si>
  <si>
    <t>Max's Group, Inc.</t>
  </si>
  <si>
    <t>MAXS</t>
  </si>
  <si>
    <t>MWP</t>
  </si>
  <si>
    <t>PHEN</t>
  </si>
  <si>
    <t>PRF2B</t>
  </si>
  <si>
    <t>PNX3B</t>
  </si>
  <si>
    <t xml:space="preserve">Phinma Energy Corporation </t>
  </si>
  <si>
    <t>PFP2</t>
  </si>
  <si>
    <t>San Miguel Corporation Preferred Series 2D</t>
  </si>
  <si>
    <t>San Miguel Corporation Preferred Series 2F</t>
  </si>
  <si>
    <t>Global Ferronickel Holdings, Inc.</t>
  </si>
  <si>
    <t>FNI</t>
  </si>
  <si>
    <t>ALCPB</t>
  </si>
  <si>
    <t xml:space="preserve">Doubledragon Properties Corp. </t>
  </si>
  <si>
    <t>DD</t>
  </si>
  <si>
    <t>DDPR</t>
  </si>
  <si>
    <t>Globe Telecom, Inc. Preferred</t>
  </si>
  <si>
    <t>GLOPP</t>
  </si>
  <si>
    <t xml:space="preserve">Jackstone, Inc </t>
  </si>
  <si>
    <t>JAS</t>
  </si>
  <si>
    <t>LBC Express Holdings, Inc.</t>
  </si>
  <si>
    <t>LBC</t>
  </si>
  <si>
    <t>Metro Retail Stores Group, Inc.</t>
  </si>
  <si>
    <t>MRSGI</t>
  </si>
  <si>
    <t>Premium Leisure Corp.</t>
  </si>
  <si>
    <t>PLC</t>
  </si>
  <si>
    <t>SBS Philippines Corporation</t>
  </si>
  <si>
    <t>SBS</t>
  </si>
  <si>
    <t>SSI Group, Inc.</t>
  </si>
  <si>
    <t>SSI</t>
  </si>
  <si>
    <t>San Miguel Corporation Preferred Series 2I</t>
  </si>
  <si>
    <t>Philab Holdings Corp.</t>
  </si>
  <si>
    <t>DNA</t>
  </si>
  <si>
    <t>CODE</t>
  </si>
  <si>
    <t>DOWNTREND</t>
  </si>
  <si>
    <t>LOW</t>
  </si>
  <si>
    <t>HIGH</t>
  </si>
  <si>
    <t>% RANGE</t>
  </si>
  <si>
    <t>PRICE</t>
  </si>
  <si>
    <t>ALLS</t>
  </si>
  <si>
    <t>BKR</t>
  </si>
  <si>
    <t>FINA</t>
  </si>
  <si>
    <t>HOLD</t>
  </si>
  <si>
    <t>IDC</t>
  </si>
  <si>
    <t>INDU</t>
  </si>
  <si>
    <t>MINI</t>
  </si>
  <si>
    <t>PROP</t>
  </si>
  <si>
    <t>PSEI</t>
  </si>
  <si>
    <t>SERV</t>
  </si>
  <si>
    <t>X</t>
  </si>
  <si>
    <t>Stock</t>
  </si>
  <si>
    <t>Last</t>
  </si>
  <si>
    <t>Change</t>
  </si>
  <si>
    <t>%Change</t>
  </si>
  <si>
    <t>Open</t>
  </si>
  <si>
    <t>Low</t>
  </si>
  <si>
    <t>High</t>
  </si>
  <si>
    <t>Close</t>
  </si>
  <si>
    <t>Volume</t>
  </si>
  <si>
    <t>Value</t>
  </si>
  <si>
    <t>Net-Foreign</t>
  </si>
  <si>
    <t>52 Week High</t>
  </si>
  <si>
    <t>52 Week Low</t>
  </si>
  <si>
    <t>Support 1</t>
  </si>
  <si>
    <t>Support 2</t>
  </si>
  <si>
    <t>Resistance 1</t>
  </si>
  <si>
    <t>Resistance 2</t>
  </si>
  <si>
    <t>MA 20</t>
  </si>
  <si>
    <t>MA 50</t>
  </si>
  <si>
    <t>MA 100</t>
  </si>
  <si>
    <t>MA 200</t>
  </si>
  <si>
    <t>EMA 20</t>
  </si>
  <si>
    <t>EMA 50</t>
  </si>
  <si>
    <t>EMA 100</t>
  </si>
  <si>
    <t>EMA 200</t>
  </si>
  <si>
    <t>Trend-Short</t>
  </si>
  <si>
    <t>Trend-Medium</t>
  </si>
  <si>
    <t>Trend-Long</t>
  </si>
  <si>
    <t>RSI(14)</t>
  </si>
  <si>
    <t>MACD(12,26,9)</t>
  </si>
  <si>
    <t>ATR(14)</t>
  </si>
  <si>
    <t>Volatility</t>
  </si>
  <si>
    <t>CCI(20)</t>
  </si>
  <si>
    <t>STS(14,3,3)</t>
  </si>
  <si>
    <t>%R(14)</t>
  </si>
  <si>
    <t>VolumeSMA(10)</t>
  </si>
  <si>
    <t>VolumeSMA(15)</t>
  </si>
  <si>
    <t>VolumeSMA(20)</t>
  </si>
  <si>
    <t>CandleStick(1)</t>
  </si>
  <si>
    <t>CandleStick(2)</t>
  </si>
  <si>
    <t>CandleStick(3)</t>
  </si>
  <si>
    <t>YTD%</t>
  </si>
  <si>
    <t>MTD%</t>
  </si>
  <si>
    <t>WTD%</t>
  </si>
  <si>
    <t>NFB(5)</t>
  </si>
  <si>
    <t>NFB(15)</t>
  </si>
  <si>
    <t>NFB(30)</t>
  </si>
  <si>
    <t>NFB(60)</t>
  </si>
  <si>
    <t>NFB(360)</t>
  </si>
  <si>
    <t>EPS</t>
  </si>
  <si>
    <t>EPS%</t>
  </si>
  <si>
    <t>P/E</t>
  </si>
  <si>
    <t>DPS%</t>
  </si>
  <si>
    <t>P/BV</t>
  </si>
  <si>
    <t>ROE</t>
  </si>
  <si>
    <t>UPTREND</t>
  </si>
  <si>
    <t>NEUTRAL</t>
  </si>
  <si>
    <t>Black Long Day</t>
  </si>
  <si>
    <t>Bearish Engulfing</t>
  </si>
  <si>
    <t>None</t>
  </si>
  <si>
    <t>White Marubozu</t>
  </si>
  <si>
    <t>Bullish Harami</t>
  </si>
  <si>
    <t>SIDEWAYS</t>
  </si>
  <si>
    <t>Dragonfly Doji</t>
  </si>
  <si>
    <t>Black Marubozu</t>
  </si>
  <si>
    <t>Bearish Harami</t>
  </si>
  <si>
    <t>Doji</t>
  </si>
  <si>
    <t>ACE</t>
  </si>
  <si>
    <t>Hanging Man</t>
  </si>
  <si>
    <t>ACPB1</t>
  </si>
  <si>
    <t>White Long Day</t>
  </si>
  <si>
    <t>OVERBOUGHT</t>
  </si>
  <si>
    <t>NONE</t>
  </si>
  <si>
    <t>Three White Soldiers</t>
  </si>
  <si>
    <t>Shooting Star</t>
  </si>
  <si>
    <t>Tweezer Tops</t>
  </si>
  <si>
    <t>Tweezer Bottoms</t>
  </si>
  <si>
    <t>Gravestone Doji</t>
  </si>
  <si>
    <t>Inverted Hammer</t>
  </si>
  <si>
    <t>CAT</t>
  </si>
  <si>
    <t>Hammer</t>
  </si>
  <si>
    <t>OVERSOLD</t>
  </si>
  <si>
    <t>Spinning Top</t>
  </si>
  <si>
    <t>FPI</t>
  </si>
  <si>
    <t>MAB</t>
  </si>
  <si>
    <t>Bullish Engulfing</t>
  </si>
  <si>
    <t>PTC</t>
  </si>
  <si>
    <t>SMC2C</t>
  </si>
  <si>
    <t>SMC2H</t>
  </si>
  <si>
    <t>SPC</t>
  </si>
  <si>
    <t>RSI</t>
  </si>
  <si>
    <t>ATR</t>
  </si>
  <si>
    <t>VOLATILITY</t>
  </si>
  <si>
    <t>VOLUME</t>
  </si>
  <si>
    <t>VOLUME SMA20</t>
  </si>
  <si>
    <t>CEU</t>
  </si>
  <si>
    <t>LFM</t>
  </si>
  <si>
    <t>PRIM</t>
  </si>
  <si>
    <t>SMC2G</t>
  </si>
  <si>
    <t>APO</t>
  </si>
  <si>
    <t>OM</t>
  </si>
  <si>
    <t>PNX3A</t>
  </si>
  <si>
    <t>100-SMA TO PRICE 
(DAILY CHART)</t>
  </si>
  <si>
    <t>100-MA</t>
  </si>
  <si>
    <t>VOLUME (AVE. %)</t>
  </si>
  <si>
    <t>FFI</t>
  </si>
  <si>
    <t>ROX</t>
  </si>
  <si>
    <t>UPM</t>
  </si>
  <si>
    <t>WIN</t>
  </si>
  <si>
    <t>WLCON</t>
  </si>
  <si>
    <t>TODAY'S VALUE</t>
  </si>
  <si>
    <t>ACPB2</t>
  </si>
  <si>
    <t>ATI</t>
  </si>
  <si>
    <t>CAB</t>
  </si>
  <si>
    <t>DMPA1</t>
  </si>
  <si>
    <t>DWC</t>
  </si>
  <si>
    <t>FGENF</t>
  </si>
  <si>
    <t>MJIC</t>
  </si>
  <si>
    <t>PAX</t>
  </si>
  <si>
    <t>REG</t>
  </si>
  <si>
    <t>STR</t>
  </si>
  <si>
    <t>% CHANGE</t>
  </si>
  <si>
    <t>SECTOR</t>
  </si>
  <si>
    <t>SUBSECTOR</t>
  </si>
  <si>
    <t>BH</t>
  </si>
  <si>
    <t>BMM</t>
  </si>
  <si>
    <t>CLI</t>
  </si>
  <si>
    <t>CPV</t>
  </si>
  <si>
    <t>CPVB</t>
  </si>
  <si>
    <t>EAGLE</t>
  </si>
  <si>
    <t>FEU</t>
  </si>
  <si>
    <t>FGENG</t>
  </si>
  <si>
    <t>FJP</t>
  </si>
  <si>
    <t>FPHPC</t>
  </si>
  <si>
    <t>H2O</t>
  </si>
  <si>
    <t>KPH</t>
  </si>
  <si>
    <t>KPHB</t>
  </si>
  <si>
    <t>LSC</t>
  </si>
  <si>
    <t>MFIN</t>
  </si>
  <si>
    <t>MHC</t>
  </si>
  <si>
    <t>MRP</t>
  </si>
  <si>
    <t>PRC</t>
  </si>
  <si>
    <t>PRF2A</t>
  </si>
  <si>
    <t>RCI</t>
  </si>
  <si>
    <t>SGP</t>
  </si>
  <si>
    <t>SOC</t>
  </si>
  <si>
    <t>SSP</t>
  </si>
  <si>
    <t>TFC</t>
  </si>
  <si>
    <t>20-SMA TO PRICE 
(DAILY CHART)</t>
  </si>
  <si>
    <t>20-MA</t>
  </si>
  <si>
    <t>50-SMA TO PRICE 
(DAILY CHART)</t>
  </si>
  <si>
    <t>50-MA</t>
  </si>
  <si>
    <t>MA STATUS</t>
  </si>
  <si>
    <t>CLC</t>
  </si>
  <si>
    <t>MB</t>
  </si>
  <si>
    <t>PPG</t>
  </si>
  <si>
    <t>Three Black Crows</t>
  </si>
  <si>
    <t>100MA-50MA</t>
  </si>
  <si>
    <t>PREVIOUS 100-SMA TO PRICE (DAILY CHART)</t>
  </si>
  <si>
    <t>All Shares</t>
  </si>
  <si>
    <t>Bright Kindle Res. Investments, Inc.</t>
  </si>
  <si>
    <t>Holdng Firms</t>
  </si>
  <si>
    <t>Italpinas Development Corporation</t>
  </si>
  <si>
    <t>Philippine Stock Exchange Index</t>
  </si>
  <si>
    <t>Wilcon Depot, Inc.</t>
  </si>
  <si>
    <t>Xurpas Inc.</t>
  </si>
  <si>
    <t>Chelsea Logistic Holdings Corp.</t>
  </si>
  <si>
    <t>Sector</t>
  </si>
  <si>
    <t>Index</t>
  </si>
  <si>
    <t>ValueSMA(10)</t>
  </si>
  <si>
    <t>ValueSMA(15)</t>
  </si>
  <si>
    <t>ValueSMA(20)</t>
  </si>
  <si>
    <t>PREVIOUS 50-SMA TO PRICE 
(DAILY CHART)</t>
  </si>
  <si>
    <t>PREVIOUS 20-SMA TO PRICE 
(DAILY CHART)</t>
  </si>
  <si>
    <t>OUTSTANDING SHARES</t>
  </si>
  <si>
    <t>MARKET CAPITALIZATION</t>
  </si>
  <si>
    <t>LINE RANK</t>
  </si>
  <si>
    <t>BLUE CHIP</t>
  </si>
  <si>
    <t xml:space="preserve"> </t>
  </si>
  <si>
    <t>8990P</t>
  </si>
  <si>
    <t>DMPA2</t>
  </si>
  <si>
    <t>TECB2</t>
  </si>
  <si>
    <t>INDEX</t>
  </si>
  <si>
    <t>FERRO</t>
  </si>
  <si>
    <t>Evening Star</t>
  </si>
  <si>
    <t>Morning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</si>
</sst>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.##,,&quot;M&quot;"/>
    <numFmt numFmtId="166" formatCode="#.###,,&quot;M&quot;"/>
  </numFmts>
  <fonts count="11" x14ac:knownFonts="1">
    <font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8B0000"/>
      <name val="Calibri"/>
      <family val="2"/>
      <scheme val="minor"/>
    </font>
    <font>
      <sz val="11"/>
      <color rgb="FF0064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F0D8"/>
        <bgColor indexed="64"/>
      </patternFill>
    </fill>
    <fill>
      <patternFill patternType="solid">
        <fgColor rgb="FFF2DEDE"/>
        <bgColor indexed="64"/>
      </patternFill>
    </fill>
    <fill>
      <patternFill patternType="solid">
        <fgColor rgb="FFFCF8E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10" fontId="1" fillId="3" borderId="3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10" fontId="5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0" fillId="4" borderId="0" xfId="0" applyFill="1"/>
    <xf numFmtId="0" fontId="0" fillId="5" borderId="0" xfId="0" applyFill="1"/>
    <xf numFmtId="0" fontId="0" fillId="6" borderId="0" xfId="0" applyFill="1"/>
    <xf numFmtId="10" fontId="0" fillId="0" borderId="0" xfId="0" applyNumberFormat="1"/>
    <xf numFmtId="3" fontId="0" fillId="5" borderId="0" xfId="0" applyNumberFormat="1" applyFill="1"/>
    <xf numFmtId="10" fontId="0" fillId="4" borderId="0" xfId="0" applyNumberFormat="1" applyFill="1"/>
    <xf numFmtId="10" fontId="0" fillId="5" borderId="0" xfId="0" applyNumberFormat="1" applyFill="1"/>
    <xf numFmtId="4" fontId="0" fillId="4" borderId="0" xfId="0" applyNumberFormat="1" applyFill="1"/>
    <xf numFmtId="4" fontId="0" fillId="5" borderId="0" xfId="0" applyNumberFormat="1" applyFill="1"/>
    <xf numFmtId="0" fontId="7" fillId="0" borderId="0" xfId="0" applyFont="1"/>
    <xf numFmtId="10" fontId="7" fillId="0" borderId="0" xfId="0" applyNumberFormat="1" applyFont="1"/>
    <xf numFmtId="10" fontId="0" fillId="6" borderId="0" xfId="0" applyNumberFormat="1" applyFill="1"/>
    <xf numFmtId="10" fontId="6" fillId="0" borderId="0" xfId="0" applyNumberFormat="1" applyFont="1"/>
    <xf numFmtId="4" fontId="5" fillId="0" borderId="0" xfId="0" applyNumberFormat="1" applyFont="1"/>
    <xf numFmtId="3" fontId="0" fillId="4" borderId="0" xfId="0" applyNumberFormat="1" applyFill="1"/>
    <xf numFmtId="4" fontId="4" fillId="2" borderId="9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10" fontId="4" fillId="2" borderId="6" xfId="1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10" fontId="1" fillId="3" borderId="3" xfId="2" applyNumberFormat="1" applyFont="1" applyFill="1" applyBorder="1" applyAlignment="1">
      <alignment horizontal="center" vertical="center" wrapText="1"/>
    </xf>
    <xf numFmtId="10" fontId="2" fillId="0" borderId="0" xfId="2" applyNumberFormat="1" applyFont="1" applyAlignment="1">
      <alignment horizontal="center" vertical="center"/>
    </xf>
    <xf numFmtId="10" fontId="4" fillId="2" borderId="6" xfId="2" applyNumberFormat="1" applyFont="1" applyFill="1" applyBorder="1" applyAlignment="1">
      <alignment horizontal="center" vertical="center" wrapText="1"/>
    </xf>
    <xf numFmtId="10" fontId="2" fillId="0" borderId="0" xfId="2" applyNumberFormat="1" applyFont="1" applyBorder="1" applyAlignment="1">
      <alignment horizontal="center" vertical="center"/>
    </xf>
    <xf numFmtId="165" fontId="1" fillId="3" borderId="3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0" fontId="1" fillId="3" borderId="1" xfId="2" applyNumberFormat="1" applyFont="1" applyFill="1" applyBorder="1" applyAlignment="1">
      <alignment horizontal="center" vertical="center" wrapText="1"/>
    </xf>
    <xf numFmtId="10" fontId="1" fillId="3" borderId="1" xfId="1" applyNumberFormat="1" applyFont="1" applyFill="1" applyBorder="1" applyAlignment="1">
      <alignment horizontal="center" vertical="center" wrapText="1"/>
    </xf>
    <xf numFmtId="10" fontId="3" fillId="3" borderId="3" xfId="1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5" fontId="0" fillId="3" borderId="3" xfId="1" applyNumberFormat="1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166" fontId="1" fillId="3" borderId="3" xfId="1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4" fontId="0" fillId="6" borderId="0" xfId="0" applyNumberFormat="1" applyFill="1"/>
    <xf numFmtId="4" fontId="8" fillId="2" borderId="1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10" fontId="8" fillId="2" borderId="13" xfId="1" applyNumberFormat="1" applyFont="1" applyFill="1" applyBorder="1" applyAlignment="1">
      <alignment horizontal="center" vertical="center" wrapText="1"/>
    </xf>
    <xf numFmtId="10" fontId="8" fillId="2" borderId="14" xfId="1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0" fontId="10" fillId="0" borderId="0" xfId="1" applyNumberFormat="1" applyFont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 wrapText="1"/>
    </xf>
    <xf numFmtId="10" fontId="9" fillId="3" borderId="3" xfId="1" applyNumberFormat="1" applyFont="1" applyFill="1" applyBorder="1" applyAlignment="1">
      <alignment horizontal="center" vertical="center" wrapText="1"/>
    </xf>
    <xf numFmtId="10" fontId="10" fillId="0" borderId="0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67" formatCode="#,##0.0000"/>
    </dxf>
    <dxf>
      <numFmt numFmtId="168" formatCode="#,##0.000"/>
    </dxf>
    <dxf>
      <numFmt numFmtId="4" formatCode="#,##0.00"/>
    </dxf>
    <dxf>
      <numFmt numFmtId="3" formatCode="#,##0"/>
    </dxf>
    <dxf>
      <font>
        <b/>
        <i val="0"/>
        <color rgb="FFFF0000"/>
      </font>
    </dxf>
    <dxf>
      <font>
        <b/>
        <i val="0"/>
        <color rgb="FF516529"/>
      </font>
    </dxf>
    <dxf>
      <font>
        <b/>
        <i val="0"/>
        <color rgb="FFFF0000"/>
      </font>
    </dxf>
    <dxf>
      <font>
        <b/>
        <i val="0"/>
        <color rgb="FFD67F00"/>
      </font>
    </dxf>
    <dxf>
      <font>
        <color theme="0" tint="-0.34998626667073579"/>
      </font>
    </dxf>
    <dxf>
      <font>
        <b/>
        <i val="0"/>
        <color rgb="FF516529"/>
      </font>
    </dxf>
    <dxf>
      <font>
        <b/>
        <i val="0"/>
        <color rgb="FFFF0000"/>
      </font>
    </dxf>
    <dxf>
      <font>
        <b/>
        <i val="0"/>
        <color rgb="FFD67F00"/>
      </font>
    </dxf>
    <dxf>
      <font>
        <b/>
        <i val="0"/>
        <color rgb="FF516529"/>
      </font>
    </dxf>
    <dxf>
      <font>
        <b/>
        <i val="0"/>
        <color rgb="FFFF0000"/>
      </font>
    </dxf>
    <dxf>
      <font>
        <b/>
        <i val="0"/>
        <color rgb="FFD67F00"/>
      </font>
    </dxf>
    <dxf>
      <font>
        <color theme="0" tint="-0.34998626667073579"/>
      </font>
    </dxf>
    <dxf>
      <numFmt numFmtId="167" formatCode="#,##0.0000"/>
    </dxf>
    <dxf>
      <numFmt numFmtId="168" formatCode="#,##0.000"/>
    </dxf>
    <dxf>
      <numFmt numFmtId="4" formatCode="#,##0.00"/>
    </dxf>
    <dxf>
      <numFmt numFmtId="3" formatCode="#,##0"/>
    </dxf>
    <dxf>
      <font>
        <b/>
        <i val="0"/>
        <color rgb="FF516529"/>
      </font>
    </dxf>
    <dxf>
      <font>
        <b/>
        <i val="0"/>
        <color rgb="FFFF0000"/>
      </font>
    </dxf>
    <dxf>
      <font>
        <b/>
        <i val="0"/>
        <color rgb="FFD67F00"/>
      </font>
    </dxf>
    <dxf>
      <font>
        <b/>
        <i val="0"/>
        <color rgb="FFFF0000"/>
      </font>
    </dxf>
    <dxf>
      <font>
        <b/>
        <i val="0"/>
        <color rgb="FF516529"/>
      </font>
    </dxf>
    <dxf>
      <font>
        <b/>
        <i val="0"/>
        <color rgb="FFFF0000"/>
      </font>
    </dxf>
    <dxf>
      <font>
        <b/>
        <i val="0"/>
        <color rgb="FF516529"/>
      </font>
    </dxf>
    <dxf>
      <font>
        <b/>
        <i val="0"/>
        <color rgb="FFFF0000"/>
      </font>
    </dxf>
    <dxf>
      <font>
        <b val="0"/>
        <i val="0"/>
        <color theme="0" tint="-0.3499862666707357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516529"/>
      </font>
    </dxf>
    <dxf>
      <font>
        <b/>
        <i val="0"/>
        <color rgb="FFFF0000"/>
      </font>
    </dxf>
    <dxf>
      <font>
        <b/>
        <i val="0"/>
        <color rgb="FF516529"/>
      </font>
    </dxf>
    <dxf>
      <font>
        <b/>
        <i val="0"/>
        <color rgb="FFFF0000"/>
      </font>
    </dxf>
    <dxf>
      <font>
        <b/>
        <i val="0"/>
        <color rgb="FFD67F00"/>
      </font>
    </dxf>
    <dxf>
      <font>
        <color theme="0" tint="-0.34998626667073579"/>
      </font>
    </dxf>
    <dxf>
      <numFmt numFmtId="167" formatCode="#,##0.0000"/>
    </dxf>
    <dxf>
      <numFmt numFmtId="168" formatCode="#,##0.000"/>
    </dxf>
    <dxf>
      <numFmt numFmtId="4" formatCode="#,##0.00"/>
    </dxf>
    <dxf>
      <numFmt numFmtId="3" formatCode="#,##0"/>
    </dxf>
  </dxfs>
  <tableStyles count="0" defaultTableStyle="TableStyleMedium2" defaultPivotStyle="PivotStyleLight16"/>
  <colors>
    <mruColors>
      <color rgb="FFD67F00"/>
      <color rgb="FFFF9900"/>
      <color rgb="FF51652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dge.pse.com.ph/companyDirectory/form.do" TargetMode="External"/><Relationship Id="rId1" Type="http://schemas.openxmlformats.org/officeDocument/2006/relationships/hyperlink" Target="http://edge.pse.com.ph/companyDirectory/form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2:AP537"/>
  <sheetViews>
    <sheetView tabSelected="1" zoomScale="85" zoomScaleNormal="85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J194" sqref="AJ194"/>
    </sheetView>
  </sheetViews>
  <sheetFormatPr defaultColWidth="9.1796875" defaultRowHeight="14.5" x14ac:dyDescent="0.35"/>
  <cols>
    <col min="1" max="1" width="1.453125" style="1" customWidth="1"/>
    <col min="2" max="2" width="4.81640625" style="2" bestFit="1" customWidth="1"/>
    <col min="3" max="3" width="54.54296875" style="4" hidden="1" customWidth="1"/>
    <col min="4" max="4" width="8.26953125" style="98" customWidth="1"/>
    <col min="5" max="5" width="31.1796875" style="2" hidden="1" customWidth="1"/>
    <col min="6" max="6" width="41.7265625" style="2" hidden="1" customWidth="1"/>
    <col min="7" max="7" width="7.26953125" style="6" customWidth="1"/>
    <col min="8" max="8" width="8.54296875" style="54" bestFit="1" customWidth="1"/>
    <col min="9" max="9" width="5.7265625" style="6" bestFit="1" customWidth="1"/>
    <col min="10" max="10" width="9.26953125" style="6" customWidth="1"/>
    <col min="11" max="11" width="7.26953125" style="6" customWidth="1"/>
    <col min="12" max="12" width="9.81640625" style="8" customWidth="1"/>
    <col min="13" max="14" width="9.26953125" style="6" hidden="1" customWidth="1"/>
    <col min="15" max="15" width="9.81640625" style="8" hidden="1" customWidth="1"/>
    <col min="16" max="16" width="9.26953125" style="6" customWidth="1"/>
    <col min="17" max="17" width="9.26953125" style="6" bestFit="1" customWidth="1"/>
    <col min="18" max="18" width="9.81640625" style="8" customWidth="1"/>
    <col min="19" max="20" width="9.26953125" style="6" hidden="1" customWidth="1"/>
    <col min="21" max="22" width="9.81640625" style="8" hidden="1" customWidth="1"/>
    <col min="23" max="23" width="9.26953125" style="6" customWidth="1"/>
    <col min="24" max="24" width="9.26953125" style="6" bestFit="1" customWidth="1"/>
    <col min="25" max="25" width="9.81640625" style="8" customWidth="1"/>
    <col min="26" max="27" width="9.26953125" style="6" hidden="1" customWidth="1"/>
    <col min="28" max="28" width="9.81640625" style="8" hidden="1" customWidth="1"/>
    <col min="29" max="29" width="14.7265625" style="94" bestFit="1" customWidth="1"/>
    <col min="30" max="31" width="9.7265625" style="45" hidden="1" customWidth="1"/>
    <col min="32" max="32" width="11.54296875" style="8" customWidth="1"/>
    <col min="33" max="33" width="10.81640625" style="48" bestFit="1" customWidth="1"/>
    <col min="34" max="34" width="7.1796875" style="8" hidden="1" customWidth="1"/>
    <col min="35" max="35" width="12.26953125" style="2" hidden="1" customWidth="1"/>
    <col min="36" max="36" width="8.36328125" style="8" bestFit="1" customWidth="1"/>
    <col min="37" max="38" width="8.1796875" style="8" bestFit="1" customWidth="1"/>
    <col min="39" max="39" width="17.54296875" style="8" hidden="1" customWidth="1"/>
    <col min="40" max="40" width="19.1796875" style="8" hidden="1" customWidth="1"/>
    <col min="41" max="41" width="17.54296875" style="8" customWidth="1"/>
    <col min="42" max="42" width="10.453125" style="48" hidden="1" customWidth="1"/>
    <col min="43" max="16384" width="9.1796875" style="1"/>
  </cols>
  <sheetData>
    <row r="2" spans="2:42" ht="15" thickBot="1" x14ac:dyDescent="0.4"/>
    <row r="3" spans="2:42" s="10" customFormat="1" ht="38.25" customHeight="1" thickBot="1" x14ac:dyDescent="0.4">
      <c r="B3" s="78" t="s">
        <v>430</v>
      </c>
      <c r="C3" s="82" t="s">
        <v>431</v>
      </c>
      <c r="D3" s="78" t="s">
        <v>479</v>
      </c>
      <c r="E3" s="78" t="s">
        <v>618</v>
      </c>
      <c r="F3" s="78" t="s">
        <v>619</v>
      </c>
      <c r="G3" s="78" t="s">
        <v>484</v>
      </c>
      <c r="H3" s="80" t="s">
        <v>617</v>
      </c>
      <c r="I3" s="78" t="s">
        <v>586</v>
      </c>
      <c r="J3" s="75" t="s">
        <v>598</v>
      </c>
      <c r="K3" s="76"/>
      <c r="L3" s="77"/>
      <c r="M3" s="75" t="s">
        <v>654</v>
      </c>
      <c r="N3" s="76"/>
      <c r="O3" s="77"/>
      <c r="P3" s="75" t="s">
        <v>646</v>
      </c>
      <c r="Q3" s="76"/>
      <c r="R3" s="77"/>
      <c r="S3" s="75" t="s">
        <v>668</v>
      </c>
      <c r="T3" s="76"/>
      <c r="U3" s="77"/>
      <c r="V3" s="71" t="s">
        <v>653</v>
      </c>
      <c r="W3" s="75" t="s">
        <v>644</v>
      </c>
      <c r="X3" s="76"/>
      <c r="Y3" s="77"/>
      <c r="Z3" s="75" t="s">
        <v>669</v>
      </c>
      <c r="AA3" s="76"/>
      <c r="AB3" s="77"/>
      <c r="AC3" s="84" t="s">
        <v>648</v>
      </c>
      <c r="AD3" s="88" t="s">
        <v>589</v>
      </c>
      <c r="AE3" s="88" t="s">
        <v>590</v>
      </c>
      <c r="AF3" s="90" t="s">
        <v>600</v>
      </c>
      <c r="AG3" s="84" t="s">
        <v>606</v>
      </c>
      <c r="AH3" s="84" t="s">
        <v>587</v>
      </c>
      <c r="AI3" s="86" t="s">
        <v>588</v>
      </c>
      <c r="AJ3" s="84" t="s">
        <v>539</v>
      </c>
      <c r="AK3" s="84" t="s">
        <v>538</v>
      </c>
      <c r="AL3" s="84" t="s">
        <v>537</v>
      </c>
      <c r="AM3" s="84" t="s">
        <v>670</v>
      </c>
      <c r="AN3" s="84" t="s">
        <v>671</v>
      </c>
      <c r="AO3" s="84" t="s">
        <v>672</v>
      </c>
      <c r="AP3" s="84" t="s">
        <v>541</v>
      </c>
    </row>
    <row r="4" spans="2:42" ht="16.5" customHeight="1" thickBot="1" x14ac:dyDescent="0.4">
      <c r="B4" s="79"/>
      <c r="C4" s="83"/>
      <c r="D4" s="79"/>
      <c r="E4" s="79"/>
      <c r="F4" s="79"/>
      <c r="G4" s="79" t="s">
        <v>484</v>
      </c>
      <c r="H4" s="81" t="s">
        <v>484</v>
      </c>
      <c r="I4" s="79"/>
      <c r="J4" s="44" t="s">
        <v>599</v>
      </c>
      <c r="K4" s="37" t="s">
        <v>484</v>
      </c>
      <c r="L4" s="51" t="s">
        <v>483</v>
      </c>
      <c r="M4" s="44" t="s">
        <v>599</v>
      </c>
      <c r="N4" s="37" t="s">
        <v>484</v>
      </c>
      <c r="O4" s="51" t="s">
        <v>483</v>
      </c>
      <c r="P4" s="44" t="s">
        <v>647</v>
      </c>
      <c r="Q4" s="37" t="s">
        <v>484</v>
      </c>
      <c r="R4" s="51" t="s">
        <v>483</v>
      </c>
      <c r="S4" s="44" t="s">
        <v>647</v>
      </c>
      <c r="T4" s="37" t="s">
        <v>484</v>
      </c>
      <c r="U4" s="51" t="s">
        <v>483</v>
      </c>
      <c r="V4" s="51" t="s">
        <v>483</v>
      </c>
      <c r="W4" s="44" t="s">
        <v>645</v>
      </c>
      <c r="X4" s="37" t="s">
        <v>484</v>
      </c>
      <c r="Y4" s="51" t="s">
        <v>483</v>
      </c>
      <c r="Z4" s="44" t="s">
        <v>645</v>
      </c>
      <c r="AA4" s="37" t="s">
        <v>484</v>
      </c>
      <c r="AB4" s="51" t="s">
        <v>483</v>
      </c>
      <c r="AC4" s="85"/>
      <c r="AD4" s="89"/>
      <c r="AE4" s="89"/>
      <c r="AF4" s="91"/>
      <c r="AG4" s="85"/>
      <c r="AH4" s="85"/>
      <c r="AI4" s="87"/>
      <c r="AJ4" s="85"/>
      <c r="AK4" s="85"/>
      <c r="AL4" s="85"/>
      <c r="AM4" s="85"/>
      <c r="AN4" s="85"/>
      <c r="AO4" s="85"/>
      <c r="AP4" s="85"/>
    </row>
    <row r="5" spans="2:42" ht="15" customHeight="1" thickBot="1" x14ac:dyDescent="0.4">
      <c r="B5" s="38"/>
      <c r="C5" s="39"/>
      <c r="D5" s="99"/>
      <c r="E5" s="39"/>
      <c r="F5" s="40"/>
      <c r="G5" s="42"/>
      <c r="H5" s="55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95"/>
      <c r="AD5" s="46"/>
      <c r="AE5" s="46"/>
      <c r="AF5" s="43"/>
      <c r="AG5" s="49"/>
      <c r="AH5" s="43"/>
      <c r="AI5" s="41"/>
      <c r="AJ5" s="43"/>
      <c r="AK5" s="43"/>
      <c r="AL5" s="43"/>
      <c r="AM5" s="43"/>
      <c r="AN5" s="43"/>
      <c r="AO5" s="43"/>
      <c r="AP5" s="49"/>
    </row>
    <row r="6" spans="2:42" ht="16.5" hidden="1" customHeight="1" x14ac:dyDescent="0.35">
      <c r="B6" s="67">
        <v>1</v>
      </c>
      <c r="C6" s="11" t="s">
        <v>8</v>
      </c>
      <c r="D6" s="92" t="s">
        <v>9</v>
      </c>
      <c r="E6" s="12" t="s">
        <v>10</v>
      </c>
      <c r="F6" s="13" t="s">
        <v>11</v>
      </c>
      <c r="G6" s="65">
        <f>IFERROR(VLOOKUP($D6,'Today''s Data'!$A$2:$BD$350,2,FALSE),"")</f>
        <v>17.98</v>
      </c>
      <c r="H6" s="53">
        <f>IFERROR(VLOOKUP($D6,'Today''s Data'!$A$2:$BD$350,4,FALSE),"")</f>
        <v>-1.1000000000000001E-3</v>
      </c>
      <c r="I6" s="14">
        <f>IFERROR(VLOOKUP($D6,'Today''s Data'!$A$2:$BD$350,29,FALSE),"")</f>
        <v>39.2386102368</v>
      </c>
      <c r="J6" s="65">
        <f>IFERROR(VLOOKUP($D6,'Today''s Data'!$A$2:$BD$350,20,FALSE),"")</f>
        <v>19.323</v>
      </c>
      <c r="K6" s="65">
        <f>IFERROR(VLOOKUP($D6,'Today''s Data'!$A$2:$BD$350,2,FALSE),"")</f>
        <v>17.98</v>
      </c>
      <c r="L6" s="15">
        <f>IFERROR(IF(OR(ISBLANK(J6),ISBLANK(K6)),"",(MAX(J6,K6)-MIN(J6,K6))/MIN(J6,K6)),"")</f>
        <v>7.4694104560622906E-2</v>
      </c>
      <c r="M6" s="65">
        <f>IFERROR(VLOOKUP($D6,'Previous Data'!$A$2:$BD$350,20,FALSE),"")</f>
        <v>19.380700000000001</v>
      </c>
      <c r="N6" s="65">
        <f>IFERROR(VLOOKUP($D6,'Previous Data'!$A$2:$BD$350,2,FALSE),"")</f>
        <v>17.52</v>
      </c>
      <c r="O6" s="15">
        <f>IFERROR(IF(OR(ISBLANK(M6),ISBLANK(N6)),"",(MAX(M6,N6)-MIN(M6,N6))/MIN(M6,N6)),"")</f>
        <v>0.10620433789954346</v>
      </c>
      <c r="P6" s="65">
        <f>IFERROR(VLOOKUP($D6,'Today''s Data'!$A$2:$BD$350,19,FALSE),"")</f>
        <v>19.913599999999999</v>
      </c>
      <c r="Q6" s="65">
        <f>IFERROR(VLOOKUP($D6,'Today''s Data'!$A$2:$BD$350,2,FALSE),"")</f>
        <v>17.98</v>
      </c>
      <c r="R6" s="15">
        <f t="shared" ref="R6:R12" si="0">IFERROR(IF(OR(ISBLANK(P6),ISBLANK(Q6)),"",(MAX(P6,Q6)-MIN(P6,Q6))/MIN(P6,Q6)),"")</f>
        <v>0.10754171301446042</v>
      </c>
      <c r="S6" s="65">
        <f>IFERROR(VLOOKUP($D6,'Previous Data'!$A$2:$BD$350,19,FALSE),"")</f>
        <v>19.920000000000002</v>
      </c>
      <c r="T6" s="65">
        <f>IFERROR(VLOOKUP($D6,'Previous Data'!$A$2:$BD$350,2,FALSE),"")</f>
        <v>17.52</v>
      </c>
      <c r="U6" s="15">
        <f t="shared" ref="U6:U12" si="1">IFERROR(IF(OR(ISBLANK(S6),ISBLANK(T6)),"",(MAX(S6,T6)-MIN(S6,T6))/MIN(S6,T6)),"")</f>
        <v>0.13698630136986314</v>
      </c>
      <c r="V6" s="64">
        <f t="shared" ref="V6:V12" si="2">IFERROR((MAX(J6,P6)-MIN(J6,P6))/MIN(J6,P6),"")</f>
        <v>3.05646121202711E-2</v>
      </c>
      <c r="W6" s="65">
        <f>IFERROR(VLOOKUP($D6,'Today''s Data'!$A$2:$BD$350,18,FALSE),"")</f>
        <v>19.044</v>
      </c>
      <c r="X6" s="65">
        <f>IFERROR(VLOOKUP($D6,'Today''s Data'!$A$2:$BD$350,2,FALSE),"")</f>
        <v>17.98</v>
      </c>
      <c r="Y6" s="15">
        <f t="shared" ref="Y6:Y12" si="3">IFERROR(IF(OR(ISBLANK(W6),ISBLANK(X6)),"",(MAX(W6,X6)-MIN(W6,X6))/MIN(W6,X6)),"")</f>
        <v>5.9176863181312572E-2</v>
      </c>
      <c r="Z6" s="65">
        <f>IFERROR(VLOOKUP($D6,'Previous Data'!$A$2:$BD$350,18,FALSE),"")</f>
        <v>19.477499999999999</v>
      </c>
      <c r="AA6" s="65">
        <f>IFERROR(VLOOKUP($D6,'Previous Data'!$A$2:$BD$350,2,FALSE),"")</f>
        <v>17.52</v>
      </c>
      <c r="AB6" s="15">
        <f t="shared" ref="AB6:AB12" si="4">IFERROR(IF(OR(ISBLANK(Z6),ISBLANK(AA6)),"",(MAX(Z6,AA6)-MIN(Z6,AA6))/MIN(Z6,AA6)),"")</f>
        <v>0.1117294520547945</v>
      </c>
      <c r="AC6" s="96" t="str">
        <f>IF(AND(J6&gt;P6,J6&gt;W6,M6&gt;N6,J6&lt;K6,L6&lt;2%),"ZEUS STRIKE",IF(AND(W6&gt;Z6,P6&gt;S6,J6&gt;M6,G6&gt;W6,W6&gt;P6,P6&gt;J6),"AOTS+",IF(AND(W6&gt;P6,P6&gt;J6),"AOTS",IF(AND(G6&gt;J6,G6&gt;P6,G6&gt;W6,W6&gt;J6,J6&gt;P6,V6&lt;2%),"FOR AOTS",IF(AND(J6&gt;P6,P6&gt;W6,W6&gt;X6),"REVERSE AOTS",IF(AND(J6&gt;P6,P6&gt;W6),"REVERSE AOTS",""))))))</f>
        <v/>
      </c>
      <c r="AD6" s="69">
        <f>IFERROR(VLOOKUP($D6,'Today''s Data'!$A$2:$BD$350,9,FALSE),"")</f>
        <v>56500</v>
      </c>
      <c r="AE6" s="69">
        <f>IFERROR(VLOOKUP($D6,'Today''s Data'!$A$2:$BD$350,39,FALSE),"")</f>
        <v>154810</v>
      </c>
      <c r="AF6" s="15">
        <f>IFERROR(AD6/AE6,"")</f>
        <v>0.36496350364963503</v>
      </c>
      <c r="AG6" s="72">
        <f>IFERROR(VLOOKUP($D6,'Today''s Data'!$A$2:$BD$350,10,FALSE),"")</f>
        <v>1021414</v>
      </c>
      <c r="AH6" s="15">
        <f>IFERROR(VLOOKUP($D6,'Today''s Data'!$A$2:$BD$350,32,FALSE),"")</f>
        <v>4.3200000000000002E-2</v>
      </c>
      <c r="AI6" s="12" t="str">
        <f>IFERROR(VLOOKUP($D6,'Today''s Data'!$A$2:$BD$350,33,FALSE),"")</f>
        <v>NEUTRAL</v>
      </c>
      <c r="AJ6" s="15">
        <f>IFERROR(VLOOKUP($D6,'Today''s Data'!$A$2:$BG$350,48,FALSE),"")</f>
        <v>1.5800000000000002E-2</v>
      </c>
      <c r="AK6" s="15">
        <f>IFERROR(VLOOKUP($D6,'Today''s Data'!$A$2:$BG$350,47,FALSE),"")</f>
        <v>-7.7899999999999997E-2</v>
      </c>
      <c r="AL6" s="15">
        <f>IFERROR(VLOOKUP($D6,'Today''s Data'!$A$2:$BG$350,46,FALSE),"")</f>
        <v>-2.7099999999999999E-2</v>
      </c>
      <c r="AM6" s="65">
        <v>2446136400</v>
      </c>
      <c r="AN6" s="65">
        <f>IFERROR(AM6*G6,"")</f>
        <v>43981532472</v>
      </c>
      <c r="AO6" s="65" t="str">
        <f>IF(AN6&gt;200000000000,"BLUE CHIP",IF(AND(AN6&gt;100000000000,AN6&lt;200000000000),"2ND LINER",IF(AND(AN6&gt;3000000000,AN6&lt;100000000000),"3RD LINER",IF(AN6&lt;3000000000,"4TH LINER",""))))</f>
        <v>3RD LINER</v>
      </c>
      <c r="AP6" s="57">
        <f>IFERROR(VLOOKUP($D6,'Today''s Data'!$A$2:$BG$350,50,FALSE),"")</f>
        <v>612959.99990000005</v>
      </c>
    </row>
    <row r="7" spans="2:42" ht="16.5" hidden="1" customHeight="1" x14ac:dyDescent="0.35">
      <c r="B7" s="68">
        <v>2</v>
      </c>
      <c r="C7" s="59" t="s">
        <v>72</v>
      </c>
      <c r="D7" s="93" t="s">
        <v>73</v>
      </c>
      <c r="E7" s="58" t="s">
        <v>43</v>
      </c>
      <c r="F7" s="60" t="s">
        <v>44</v>
      </c>
      <c r="G7" s="66">
        <f>IFERROR(VLOOKUP($D7,'Today''s Data'!$A$2:$BD$350,2,FALSE),"")</f>
        <v>18.98</v>
      </c>
      <c r="H7" s="62">
        <f>IFERROR(VLOOKUP($D7,'Today''s Data'!$A$2:$BD$350,4,FALSE),"")</f>
        <v>7.7200000000000005E-2</v>
      </c>
      <c r="I7" s="61">
        <f>IFERROR(VLOOKUP($D7,'Today''s Data'!$A$2:$BD$350,29,FALSE),"")</f>
        <v>71.933072913499998</v>
      </c>
      <c r="J7" s="66">
        <f>IFERROR(VLOOKUP($D7,'Today''s Data'!$A$2:$BD$350,20,FALSE),"")</f>
        <v>15.1828</v>
      </c>
      <c r="K7" s="66">
        <f>IFERROR(VLOOKUP(D7,'Today''s Data'!$A$2:$BD$350,2,FALSE),"")</f>
        <v>18.98</v>
      </c>
      <c r="L7" s="63">
        <f t="shared" ref="L7:L12" si="5">IFERROR(IF(OR(ISBLANK(J7),ISBLANK(K7)),"",(MAX(J7,K7)-MIN(J7,K7))/MIN(J7,K7)),"")</f>
        <v>0.25009879600600682</v>
      </c>
      <c r="M7" s="65">
        <f>IFERROR(VLOOKUP($D7,'Previous Data'!$A$2:$BD$350,20,FALSE),"")</f>
        <v>15.1358</v>
      </c>
      <c r="N7" s="65">
        <f>IFERROR(VLOOKUP($D7,'Previous Data'!$A$2:$BD$350,2,FALSE),"")</f>
        <v>18.98</v>
      </c>
      <c r="O7" s="15">
        <f t="shared" ref="O7:O12" si="6">IFERROR(IF(OR(ISBLANK(M7),ISBLANK(N7)),"",(MAX(M7,N7)-MIN(M7,N7))/MIN(M7,N7)),"")</f>
        <v>0.25398062870809607</v>
      </c>
      <c r="P7" s="66">
        <f>IFERROR(VLOOKUP($D7,'Today''s Data'!$A$2:$BD$350,19,FALSE),"")</f>
        <v>15.031599999999999</v>
      </c>
      <c r="Q7" s="66">
        <f>IFERROR(VLOOKUP($D7,'Today''s Data'!$A$2:$BD$350,2,FALSE),"")</f>
        <v>18.98</v>
      </c>
      <c r="R7" s="63">
        <f t="shared" si="0"/>
        <v>0.26267330157800911</v>
      </c>
      <c r="S7" s="65">
        <f>IFERROR(VLOOKUP($D7,'Previous Data'!$A$2:$BD$350,19,FALSE),"")</f>
        <v>14.932</v>
      </c>
      <c r="T7" s="65">
        <f>IFERROR(VLOOKUP($D7,'Previous Data'!$A$2:$BD$350,2,FALSE),"")</f>
        <v>18.98</v>
      </c>
      <c r="U7" s="63">
        <f t="shared" si="1"/>
        <v>0.2710956335387088</v>
      </c>
      <c r="V7" s="64">
        <f t="shared" si="2"/>
        <v>1.0058809441443434E-2</v>
      </c>
      <c r="W7" s="66">
        <f>IFERROR(VLOOKUP($D7,'Today''s Data'!$A$2:$BD$350,18,FALSE),"")</f>
        <v>14.997</v>
      </c>
      <c r="X7" s="66">
        <f>IFERROR(VLOOKUP($D7,'Today''s Data'!$A$2:$BD$350,2,FALSE),"")</f>
        <v>18.98</v>
      </c>
      <c r="Y7" s="63">
        <f t="shared" si="3"/>
        <v>0.26558645062345804</v>
      </c>
      <c r="Z7" s="65">
        <f>IFERROR(VLOOKUP($D7,'Previous Data'!$A$2:$BD$350,18,FALSE),"")</f>
        <v>14.586</v>
      </c>
      <c r="AA7" s="65">
        <f>IFERROR(VLOOKUP($D7,'Previous Data'!$A$2:$BD$350,2,FALSE),"")</f>
        <v>18.98</v>
      </c>
      <c r="AB7" s="63">
        <f t="shared" si="4"/>
        <v>0.30124777183600715</v>
      </c>
      <c r="AC7" s="96" t="str">
        <f>IF(AND(J7&gt;P7,J7&gt;W7,M7&gt;N7,J7&lt;K7,L7&lt;2%),"ZEUS STRIKE",IF(AND(W7&gt;Z7,P7&gt;S7,J7&gt;M7,G7&gt;W7,W7&gt;P7,P7&gt;J7),"AOTS+",IF(AND(W7&gt;P7,P7&gt;J7),"AOTS",IF(AND(G7&gt;J7,G7&gt;P7,G7&gt;W7,W7&gt;J7,J7&gt;P7,V7&lt;2%),"FOR AOTS",IF(AND(J7&gt;P7,P7&gt;W7,W7&gt;X7),"REVERSE AOTS",IF(AND(J7&gt;P7,P7&gt;W7),"REVERSE AOTS",""))))))</f>
        <v>REVERSE AOTS</v>
      </c>
      <c r="AD7" s="70">
        <f>IFERROR(VLOOKUP($D7,'Today''s Data'!$A$2:$BD$350,9,FALSE),"")</f>
        <v>5300</v>
      </c>
      <c r="AE7" s="70">
        <f>IFERROR(VLOOKUP($D7,'Today''s Data'!$A$2:$BD$350,39,FALSE),"")</f>
        <v>19260</v>
      </c>
      <c r="AF7" s="63">
        <f t="shared" ref="AF7:AF12" si="7">IFERROR(AD7/AE7,"")</f>
        <v>0.27518172377985461</v>
      </c>
      <c r="AG7" s="72">
        <f>IFERROR(VLOOKUP($D7,'Today''s Data'!$A$2:$BD$350,10,FALSE),"")</f>
        <v>97220</v>
      </c>
      <c r="AH7" s="63">
        <f>IFERROR(VLOOKUP($D7,'Today''s Data'!$A$2:$BD$350,32,FALSE),"")</f>
        <v>9.2600000000000002E-2</v>
      </c>
      <c r="AI7" s="58" t="str">
        <f>IFERROR(VLOOKUP($D7,'Today''s Data'!$A$2:$BD$350,33,FALSE),"")</f>
        <v>HIGH</v>
      </c>
      <c r="AJ7" s="15">
        <f>IFERROR(VLOOKUP($D7,'Today''s Data'!$A$2:$BG$350,48,FALSE),"")</f>
        <v>6.6299999999999998E-2</v>
      </c>
      <c r="AK7" s="15">
        <f>IFERROR(VLOOKUP($D7,'Today''s Data'!$A$2:$BG$350,47,FALSE),"")</f>
        <v>0.41849999999999998</v>
      </c>
      <c r="AL7" s="15">
        <f>IFERROR(VLOOKUP($D7,'Today''s Data'!$A$2:$BG$350,46,FALSE),"")</f>
        <v>0.26529999999999998</v>
      </c>
      <c r="AM7" s="65">
        <v>2545000000</v>
      </c>
      <c r="AN7" s="65">
        <f t="shared" ref="AN7:AN70" si="8">IFERROR(AM7*G7,"")</f>
        <v>48304100000</v>
      </c>
      <c r="AO7" s="65" t="str">
        <f t="shared" ref="AO7:AO70" si="9">IF(AN7&gt;200000000000,"BLUE CHIP",IF(AND(AN7&gt;100000000000,AN7&lt;200000000000),"2ND LINER",IF(AND(AN7&gt;3000000000,AN7&lt;100000000000),"3RD LINER",IF(AN7&lt;3000000000,"4TH LINER",""))))</f>
        <v>3RD LINER</v>
      </c>
      <c r="AP7" s="57">
        <f>IFERROR(VLOOKUP($D7,'Today''s Data'!$A$2:$BG$350,50,FALSE),"")</f>
        <v>-397460</v>
      </c>
    </row>
    <row r="8" spans="2:42" ht="16.5" hidden="1" customHeight="1" x14ac:dyDescent="0.35">
      <c r="B8" s="67">
        <v>3</v>
      </c>
      <c r="C8" s="11" t="s">
        <v>33</v>
      </c>
      <c r="D8" s="92" t="s">
        <v>34</v>
      </c>
      <c r="E8" s="12" t="s">
        <v>19</v>
      </c>
      <c r="F8" s="13" t="s">
        <v>19</v>
      </c>
      <c r="G8" s="65">
        <f>IFERROR(VLOOKUP($D8,'Today''s Data'!$A$2:$BD$350,2,FALSE),"")</f>
        <v>0.3</v>
      </c>
      <c r="H8" s="53">
        <f>IFERROR(VLOOKUP($D8,'Today''s Data'!$A$2:$BD$350,4,FALSE),"")</f>
        <v>-1.6400000000000001E-2</v>
      </c>
      <c r="I8" s="14">
        <f>IFERROR(VLOOKUP($D8,'Today''s Data'!$A$2:$BD$350,29,FALSE),"")</f>
        <v>48.896480360600002</v>
      </c>
      <c r="J8" s="65">
        <f>IFERROR(VLOOKUP($D8,'Today''s Data'!$A$2:$BD$350,20,FALSE),"")</f>
        <v>0.32069999999999999</v>
      </c>
      <c r="K8" s="65">
        <f>IFERROR(VLOOKUP(D8,'Today''s Data'!$A$2:$BD$350,2,FALSE),"")</f>
        <v>0.3</v>
      </c>
      <c r="L8" s="15">
        <f t="shared" si="5"/>
        <v>6.8999999999999992E-2</v>
      </c>
      <c r="M8" s="65">
        <f>IFERROR(VLOOKUP($D8,'Previous Data'!$A$2:$BD$350,20,FALSE),"")</f>
        <v>0.32174999999999998</v>
      </c>
      <c r="N8" s="65">
        <f>IFERROR(VLOOKUP($D8,'Previous Data'!$A$2:$BD$350,2,FALSE),"")</f>
        <v>0.3</v>
      </c>
      <c r="O8" s="15">
        <f t="shared" si="6"/>
        <v>7.2499999999999981E-2</v>
      </c>
      <c r="P8" s="65">
        <f>IFERROR(VLOOKUP($D8,'Today''s Data'!$A$2:$BD$350,19,FALSE),"")</f>
        <v>0.30359999999999998</v>
      </c>
      <c r="Q8" s="65">
        <f>IFERROR(VLOOKUP($D8,'Today''s Data'!$A$2:$BD$350,2,FALSE),"")</f>
        <v>0.3</v>
      </c>
      <c r="R8" s="15">
        <f t="shared" si="0"/>
        <v>1.1999999999999974E-2</v>
      </c>
      <c r="S8" s="65">
        <f>IFERROR(VLOOKUP($D8,'Previous Data'!$A$2:$BD$350,19,FALSE),"")</f>
        <v>0.30370000000000003</v>
      </c>
      <c r="T8" s="65">
        <f>IFERROR(VLOOKUP($D8,'Previous Data'!$A$2:$BD$350,2,FALSE),"")</f>
        <v>0.3</v>
      </c>
      <c r="U8" s="15">
        <f t="shared" si="1"/>
        <v>1.2333333333333456E-2</v>
      </c>
      <c r="V8" s="64">
        <f t="shared" si="2"/>
        <v>5.6324110671936774E-2</v>
      </c>
      <c r="W8" s="65">
        <f>IFERROR(VLOOKUP($D8,'Today''s Data'!$A$2:$BD$350,18,FALSE),"")</f>
        <v>0.29925000000000002</v>
      </c>
      <c r="X8" s="65">
        <f>IFERROR(VLOOKUP($D8,'Today''s Data'!$A$2:$BD$350,2,FALSE),"")</f>
        <v>0.3</v>
      </c>
      <c r="Y8" s="15">
        <f t="shared" si="3"/>
        <v>2.5062656641603102E-3</v>
      </c>
      <c r="Z8" s="65">
        <f>IFERROR(VLOOKUP($D8,'Previous Data'!$A$2:$BD$350,18,FALSE),"")</f>
        <v>0.29949999999999999</v>
      </c>
      <c r="AA8" s="65">
        <f>IFERROR(VLOOKUP($D8,'Previous Data'!$A$2:$BD$350,2,FALSE),"")</f>
        <v>0.3</v>
      </c>
      <c r="AB8" s="15">
        <f t="shared" si="4"/>
        <v>1.6694490818030066E-3</v>
      </c>
      <c r="AC8" s="96" t="str">
        <f t="shared" ref="AC8:AC11" si="10">IF(AND(J8&gt;P8,J8&gt;W8,M8&gt;N8,J8&lt;K8,L8&lt;2%),"ZEUS STRIKE",IF(AND(W8&gt;Z8,P8&gt;S8,J8&gt;M8,G8&gt;W8,W8&gt;P8,P8&gt;J8),"AOTS+",IF(AND(W8&gt;P8,P8&gt;J8),"AOTS",IF(AND(G8&gt;J8,G8&gt;P8,G8&gt;W8,W8&gt;J8,J8&gt;P8,V8&lt;2%),"FOR AOTS",IF(AND(J8&gt;P8,P8&gt;W8,W8&gt;X8),"REVERSE AOTS",IF(AND(J8&gt;P8,P8&gt;W8),"REVERSE AOTS",""))))))</f>
        <v>REVERSE AOTS</v>
      </c>
      <c r="AD8" s="69">
        <f>IFERROR(VLOOKUP($D8,'Today''s Data'!$A$2:$BD$350,9,FALSE),"")</f>
        <v>650000</v>
      </c>
      <c r="AE8" s="69">
        <f>IFERROR(VLOOKUP($D8,'Today''s Data'!$A$2:$BD$350,39,FALSE),"")</f>
        <v>458000</v>
      </c>
      <c r="AF8" s="15">
        <f t="shared" si="7"/>
        <v>1.4192139737991267</v>
      </c>
      <c r="AG8" s="72">
        <f>IFERROR(VLOOKUP($D8,'Today''s Data'!$A$2:$BD$350,10,FALSE),"")</f>
        <v>191550</v>
      </c>
      <c r="AH8" s="15">
        <f>IFERROR(VLOOKUP($D8,'Today''s Data'!$A$2:$BD$350,32,FALSE),"")</f>
        <v>3.39E-2</v>
      </c>
      <c r="AI8" s="12" t="str">
        <f>IFERROR(VLOOKUP($D8,'Today''s Data'!$A$2:$BD$350,33,FALSE),"")</f>
        <v>NEUTRAL</v>
      </c>
      <c r="AJ8" s="15">
        <f>IFERROR(VLOOKUP($D8,'Today''s Data'!$A$2:$BG$350,48,FALSE),"")</f>
        <v>1.6899999999999998E-2</v>
      </c>
      <c r="AK8" s="15">
        <f>IFERROR(VLOOKUP($D8,'Today''s Data'!$A$2:$BG$350,47,FALSE),"")</f>
        <v>1.6899999999999998E-2</v>
      </c>
      <c r="AL8" s="15">
        <f>IFERROR(VLOOKUP($D8,'Today''s Data'!$A$2:$BG$350,46,FALSE),"")</f>
        <v>-3.2300000000000002E-2</v>
      </c>
      <c r="AM8" s="65">
        <v>3185934029</v>
      </c>
      <c r="AN8" s="65">
        <f t="shared" si="8"/>
        <v>955780208.69999993</v>
      </c>
      <c r="AO8" s="65" t="str">
        <f t="shared" si="9"/>
        <v>4TH LINER</v>
      </c>
      <c r="AP8" s="57">
        <f>IFERROR(VLOOKUP($D8,'Today''s Data'!$A$2:$BG$350,50,FALSE),"")</f>
        <v>0</v>
      </c>
    </row>
    <row r="9" spans="2:42" ht="16.5" hidden="1" customHeight="1" x14ac:dyDescent="0.35">
      <c r="B9" s="67">
        <v>4</v>
      </c>
      <c r="C9" s="59" t="s">
        <v>68</v>
      </c>
      <c r="D9" s="93" t="s">
        <v>69</v>
      </c>
      <c r="E9" s="58" t="s">
        <v>39</v>
      </c>
      <c r="F9" s="60" t="s">
        <v>104</v>
      </c>
      <c r="G9" s="66">
        <f>IFERROR(VLOOKUP($D9,'Today''s Data'!$A$2:$BD$350,2,FALSE),"")</f>
        <v>18.2</v>
      </c>
      <c r="H9" s="62">
        <f>IFERROR(VLOOKUP($D9,'Today''s Data'!$A$2:$BD$350,4,FALSE),"")</f>
        <v>4.4000000000000003E-3</v>
      </c>
      <c r="I9" s="61">
        <f>IFERROR(VLOOKUP($D9,'Today''s Data'!$A$2:$BD$350,29,FALSE),"")</f>
        <v>48.233773655299998</v>
      </c>
      <c r="J9" s="66">
        <f>IFERROR(VLOOKUP($D9,'Today''s Data'!$A$2:$BD$350,20,FALSE),"")</f>
        <v>18.307200000000002</v>
      </c>
      <c r="K9" s="66">
        <f>IFERROR(VLOOKUP(D9,'Today''s Data'!$A$2:$BD$350,2,FALSE),"")</f>
        <v>18.2</v>
      </c>
      <c r="L9" s="63">
        <f t="shared" si="5"/>
        <v>5.8901098901100223E-3</v>
      </c>
      <c r="M9" s="65">
        <f>IFERROR(VLOOKUP($D9,'Previous Data'!$A$2:$BD$350,20,FALSE),"")</f>
        <v>18.374500000000001</v>
      </c>
      <c r="N9" s="65">
        <f>IFERROR(VLOOKUP($D9,'Previous Data'!$A$2:$BD$350,2,FALSE),"")</f>
        <v>18.079999999999998</v>
      </c>
      <c r="O9" s="15">
        <f t="shared" si="6"/>
        <v>1.6288716814159453E-2</v>
      </c>
      <c r="P9" s="66">
        <f>IFERROR(VLOOKUP($D9,'Today''s Data'!$A$2:$BD$350,19,FALSE),"")</f>
        <v>17.939</v>
      </c>
      <c r="Q9" s="66">
        <f>IFERROR(VLOOKUP($D9,'Today''s Data'!$A$2:$BD$350,2,FALSE),"")</f>
        <v>18.2</v>
      </c>
      <c r="R9" s="63">
        <f t="shared" si="0"/>
        <v>1.4549305981381305E-2</v>
      </c>
      <c r="S9" s="65">
        <f>IFERROR(VLOOKUP($D9,'Previous Data'!$A$2:$BD$350,19,FALSE),"")</f>
        <v>17.8902</v>
      </c>
      <c r="T9" s="65">
        <f>IFERROR(VLOOKUP($D9,'Previous Data'!$A$2:$BD$350,2,FALSE),"")</f>
        <v>18.079999999999998</v>
      </c>
      <c r="U9" s="63">
        <f t="shared" si="1"/>
        <v>1.0609160322411052E-2</v>
      </c>
      <c r="V9" s="64">
        <f t="shared" si="2"/>
        <v>2.0525112882546499E-2</v>
      </c>
      <c r="W9" s="66">
        <f>IFERROR(VLOOKUP($D9,'Today''s Data'!$A$2:$BD$350,18,FALSE),"")</f>
        <v>18.724499999999999</v>
      </c>
      <c r="X9" s="66">
        <f>IFERROR(VLOOKUP($D9,'Today''s Data'!$A$2:$BD$350,2,FALSE),"")</f>
        <v>18.2</v>
      </c>
      <c r="Y9" s="63">
        <f t="shared" si="3"/>
        <v>2.8818681318681306E-2</v>
      </c>
      <c r="Z9" s="65">
        <f>IFERROR(VLOOKUP($D9,'Previous Data'!$A$2:$BD$350,18,FALSE),"")</f>
        <v>18.636500000000002</v>
      </c>
      <c r="AA9" s="65">
        <f>IFERROR(VLOOKUP($D9,'Previous Data'!$A$2:$BD$350,2,FALSE),"")</f>
        <v>18.079999999999998</v>
      </c>
      <c r="AB9" s="63">
        <f t="shared" si="4"/>
        <v>3.0779867256637356E-2</v>
      </c>
      <c r="AC9" s="96" t="str">
        <f t="shared" si="10"/>
        <v/>
      </c>
      <c r="AD9" s="70">
        <f>IFERROR(VLOOKUP($D9,'Today''s Data'!$A$2:$BD$350,9,FALSE),"")</f>
        <v>51600</v>
      </c>
      <c r="AE9" s="70">
        <f>IFERROR(VLOOKUP($D9,'Today''s Data'!$A$2:$BD$350,39,FALSE),"")</f>
        <v>90345</v>
      </c>
      <c r="AF9" s="63">
        <f t="shared" si="7"/>
        <v>0.57114394819857217</v>
      </c>
      <c r="AG9" s="72">
        <f>IFERROR(VLOOKUP($D9,'Today''s Data'!$A$2:$BD$350,10,FALSE),"")</f>
        <v>934272</v>
      </c>
      <c r="AH9" s="63">
        <f>IFERROR(VLOOKUP($D9,'Today''s Data'!$A$2:$BD$350,32,FALSE),"")</f>
        <v>6.5500000000000003E-2</v>
      </c>
      <c r="AI9" s="58" t="str">
        <f>IFERROR(VLOOKUP($D9,'Today''s Data'!$A$2:$BD$350,33,FALSE),"")</f>
        <v>HIGH</v>
      </c>
      <c r="AJ9" s="15">
        <f>IFERROR(VLOOKUP($D9,'Today''s Data'!$A$2:$BG$350,48,FALSE),"")</f>
        <v>-3.3E-3</v>
      </c>
      <c r="AK9" s="15">
        <f>IFERROR(VLOOKUP($D9,'Today''s Data'!$A$2:$BG$350,47,FALSE),"")</f>
        <v>-4.3099999999999999E-2</v>
      </c>
      <c r="AL9" s="15">
        <f>IFERROR(VLOOKUP($D9,'Today''s Data'!$A$2:$BG$350,46,FALSE),"")</f>
        <v>4.8399999999999999E-2</v>
      </c>
      <c r="AM9" s="65">
        <v>300000000</v>
      </c>
      <c r="AN9" s="65">
        <f t="shared" si="8"/>
        <v>5460000000</v>
      </c>
      <c r="AO9" s="65" t="str">
        <f t="shared" si="9"/>
        <v>3RD LINER</v>
      </c>
      <c r="AP9" s="57">
        <f>IFERROR(VLOOKUP($D9,'Today''s Data'!$A$2:$BG$350,50,FALSE),"")</f>
        <v>23220.000100000001</v>
      </c>
    </row>
    <row r="10" spans="2:42" ht="16.5" hidden="1" customHeight="1" x14ac:dyDescent="0.35">
      <c r="B10" s="68">
        <v>5</v>
      </c>
      <c r="C10" s="11" t="s">
        <v>20</v>
      </c>
      <c r="D10" s="92" t="s">
        <v>21</v>
      </c>
      <c r="E10" s="12" t="s">
        <v>10</v>
      </c>
      <c r="F10" s="13" t="s">
        <v>22</v>
      </c>
      <c r="G10" s="65">
        <f>IFERROR(VLOOKUP($D10,'Today''s Data'!$A$2:$BD$350,2,FALSE),"")</f>
        <v>31.85</v>
      </c>
      <c r="H10" s="53">
        <f>IFERROR(VLOOKUP($D10,'Today''s Data'!$A$2:$BD$350,4,FALSE),"")</f>
        <v>-1.6000000000000001E-3</v>
      </c>
      <c r="I10" s="14">
        <f>IFERROR(VLOOKUP($D10,'Today''s Data'!$A$2:$BD$350,29,FALSE),"")</f>
        <v>34.071856138800001</v>
      </c>
      <c r="J10" s="65">
        <f>IFERROR(VLOOKUP($D10,'Today''s Data'!$A$2:$BD$350,20,FALSE),"")</f>
        <v>36.042000000000002</v>
      </c>
      <c r="K10" s="65">
        <f>IFERROR(VLOOKUP(D10,'Today''s Data'!$A$2:$BD$350,2,FALSE),"")</f>
        <v>31.85</v>
      </c>
      <c r="L10" s="15">
        <f t="shared" si="5"/>
        <v>0.13161695447409733</v>
      </c>
      <c r="M10" s="65">
        <f>IFERROR(VLOOKUP($D10,'Previous Data'!$A$2:$BD$350,20,FALSE),"")</f>
        <v>36.217500000000001</v>
      </c>
      <c r="N10" s="65">
        <f>IFERROR(VLOOKUP($D10,'Previous Data'!$A$2:$BD$350,2,FALSE),"")</f>
        <v>32.4</v>
      </c>
      <c r="O10" s="15">
        <f t="shared" si="6"/>
        <v>0.11782407407407416</v>
      </c>
      <c r="P10" s="65">
        <f>IFERROR(VLOOKUP($D10,'Today''s Data'!$A$2:$BD$350,19,FALSE),"")</f>
        <v>33.764000000000003</v>
      </c>
      <c r="Q10" s="65">
        <f>IFERROR(VLOOKUP($D10,'Today''s Data'!$A$2:$BD$350,2,FALSE),"")</f>
        <v>31.85</v>
      </c>
      <c r="R10" s="15">
        <f t="shared" si="0"/>
        <v>6.0094191522762998E-2</v>
      </c>
      <c r="S10" s="65">
        <f>IFERROR(VLOOKUP($D10,'Previous Data'!$A$2:$BD$350,19,FALSE),"")</f>
        <v>33.871000000000002</v>
      </c>
      <c r="T10" s="65">
        <f>IFERROR(VLOOKUP($D10,'Previous Data'!$A$2:$BD$350,2,FALSE),"")</f>
        <v>32.4</v>
      </c>
      <c r="U10" s="15">
        <f t="shared" si="1"/>
        <v>4.540123456790135E-2</v>
      </c>
      <c r="V10" s="64">
        <f t="shared" si="2"/>
        <v>6.7468309442009197E-2</v>
      </c>
      <c r="W10" s="65">
        <f>IFERROR(VLOOKUP($D10,'Today''s Data'!$A$2:$BD$350,18,FALSE),"")</f>
        <v>32.534999999999997</v>
      </c>
      <c r="X10" s="65">
        <f>IFERROR(VLOOKUP($D10,'Today''s Data'!$A$2:$BD$350,2,FALSE),"")</f>
        <v>31.85</v>
      </c>
      <c r="Y10" s="15">
        <f t="shared" si="3"/>
        <v>2.150706436420707E-2</v>
      </c>
      <c r="Z10" s="65">
        <f>IFERROR(VLOOKUP($D10,'Previous Data'!$A$2:$BD$350,18,FALSE),"")</f>
        <v>32.715000000000003</v>
      </c>
      <c r="AA10" s="65">
        <f>IFERROR(VLOOKUP($D10,'Previous Data'!$A$2:$BD$350,2,FALSE),"")</f>
        <v>32.4</v>
      </c>
      <c r="AB10" s="15">
        <f t="shared" si="4"/>
        <v>9.7222222222223716E-3</v>
      </c>
      <c r="AC10" s="96" t="str">
        <f t="shared" si="10"/>
        <v>REVERSE AOTS</v>
      </c>
      <c r="AD10" s="69">
        <f>IFERROR(VLOOKUP($D10,'Today''s Data'!$A$2:$BD$350,9,FALSE),"")</f>
        <v>61400</v>
      </c>
      <c r="AE10" s="69">
        <f>IFERROR(VLOOKUP($D10,'Today''s Data'!$A$2:$BD$350,39,FALSE),"")</f>
        <v>46795</v>
      </c>
      <c r="AF10" s="15">
        <f t="shared" si="7"/>
        <v>1.3121059942301527</v>
      </c>
      <c r="AG10" s="72">
        <f>IFERROR(VLOOKUP($D10,'Today''s Data'!$A$2:$BD$350,10,FALSE),"")</f>
        <v>1958470</v>
      </c>
      <c r="AH10" s="15">
        <f>IFERROR(VLOOKUP($D10,'Today''s Data'!$A$2:$BD$350,32,FALSE),"")</f>
        <v>1.5299999999999999E-2</v>
      </c>
      <c r="AI10" s="12" t="str">
        <f>IFERROR(VLOOKUP($D10,'Today''s Data'!$A$2:$BD$350,33,FALSE),"")</f>
        <v>LOW</v>
      </c>
      <c r="AJ10" s="15">
        <f>IFERROR(VLOOKUP($D10,'Today''s Data'!$A$2:$BG$350,48,FALSE),"")</f>
        <v>-4.7000000000000002E-3</v>
      </c>
      <c r="AK10" s="15">
        <f>IFERROR(VLOOKUP($D10,'Today''s Data'!$A$2:$BG$350,47,FALSE),"")</f>
        <v>-0.02</v>
      </c>
      <c r="AL10" s="15">
        <f>IFERROR(VLOOKUP($D10,'Today''s Data'!$A$2:$BG$350,46,FALSE),"")</f>
        <v>-7.9500000000000001E-2</v>
      </c>
      <c r="AM10" s="65">
        <v>850801081</v>
      </c>
      <c r="AN10" s="65">
        <f t="shared" si="8"/>
        <v>27098014429.850002</v>
      </c>
      <c r="AO10" s="65" t="str">
        <f t="shared" si="9"/>
        <v>3RD LINER</v>
      </c>
      <c r="AP10" s="57">
        <f>IFERROR(VLOOKUP($D10,'Today''s Data'!$A$2:$BG$350,50,FALSE),"")</f>
        <v>0</v>
      </c>
    </row>
    <row r="11" spans="2:42" ht="16.5" hidden="1" customHeight="1" x14ac:dyDescent="0.35">
      <c r="B11" s="67">
        <v>6</v>
      </c>
      <c r="C11" s="59" t="s">
        <v>23</v>
      </c>
      <c r="D11" s="93" t="s">
        <v>24</v>
      </c>
      <c r="E11" s="58" t="s">
        <v>10</v>
      </c>
      <c r="F11" s="60" t="s">
        <v>22</v>
      </c>
      <c r="G11" s="66">
        <f>IFERROR(VLOOKUP($D11,'Today''s Data'!$A$2:$BD$350,2,FALSE),"")</f>
        <v>31.45</v>
      </c>
      <c r="H11" s="62">
        <f>IFERROR(VLOOKUP($D11,'Today''s Data'!$A$2:$BD$350,4,FALSE),"")</f>
        <v>-1.6000000000000001E-3</v>
      </c>
      <c r="I11" s="61">
        <f>IFERROR(VLOOKUP($D11,'Today''s Data'!$A$2:$BD$350,29,FALSE),"")</f>
        <v>25.8475291715</v>
      </c>
      <c r="J11" s="66">
        <f>IFERROR(VLOOKUP($D11,'Today''s Data'!$A$2:$BD$350,20,FALSE),"")</f>
        <v>36.066499999999998</v>
      </c>
      <c r="K11" s="66">
        <f>IFERROR(VLOOKUP(D11,'Today''s Data'!$A$2:$BD$350,2,FALSE),"")</f>
        <v>31.45</v>
      </c>
      <c r="L11" s="63">
        <f t="shared" si="5"/>
        <v>0.14678855325914145</v>
      </c>
      <c r="M11" s="65">
        <f>IFERROR(VLOOKUP($D11,'Previous Data'!$A$2:$BD$350,20,FALSE),"")</f>
        <v>36.249000000000002</v>
      </c>
      <c r="N11" s="65">
        <f>IFERROR(VLOOKUP($D11,'Previous Data'!$A$2:$BD$350,2,FALSE),"")</f>
        <v>31.6</v>
      </c>
      <c r="O11" s="15">
        <f t="shared" si="6"/>
        <v>0.14712025316455699</v>
      </c>
      <c r="P11" s="66">
        <f>IFERROR(VLOOKUP($D11,'Today''s Data'!$A$2:$BD$350,19,FALSE),"")</f>
        <v>33.554000000000002</v>
      </c>
      <c r="Q11" s="66">
        <f>IFERROR(VLOOKUP($D11,'Today''s Data'!$A$2:$BD$350,2,FALSE),"")</f>
        <v>31.45</v>
      </c>
      <c r="R11" s="63">
        <f t="shared" si="0"/>
        <v>6.6899841017488165E-2</v>
      </c>
      <c r="S11" s="65">
        <f>IFERROR(VLOOKUP($D11,'Previous Data'!$A$2:$BD$350,19,FALSE),"")</f>
        <v>33.67</v>
      </c>
      <c r="T11" s="65">
        <f>IFERROR(VLOOKUP($D11,'Previous Data'!$A$2:$BD$350,2,FALSE),"")</f>
        <v>31.6</v>
      </c>
      <c r="U11" s="63">
        <f t="shared" si="1"/>
        <v>6.5506329113924053E-2</v>
      </c>
      <c r="V11" s="64">
        <f t="shared" si="2"/>
        <v>7.4879299040352731E-2</v>
      </c>
      <c r="W11" s="66">
        <f>IFERROR(VLOOKUP($D11,'Today''s Data'!$A$2:$BD$350,18,FALSE),"")</f>
        <v>32.337499999999999</v>
      </c>
      <c r="X11" s="66">
        <f>IFERROR(VLOOKUP($D11,'Today''s Data'!$A$2:$BD$350,2,FALSE),"")</f>
        <v>31.45</v>
      </c>
      <c r="Y11" s="63">
        <f t="shared" si="3"/>
        <v>2.821939586645467E-2</v>
      </c>
      <c r="Z11" s="65">
        <f>IFERROR(VLOOKUP($D11,'Previous Data'!$A$2:$BD$350,18,FALSE),"")</f>
        <v>32.585000000000001</v>
      </c>
      <c r="AA11" s="65">
        <f>IFERROR(VLOOKUP($D11,'Previous Data'!$A$2:$BD$350,2,FALSE),"")</f>
        <v>31.6</v>
      </c>
      <c r="AB11" s="63">
        <f t="shared" si="4"/>
        <v>3.1170886075949349E-2</v>
      </c>
      <c r="AC11" s="96" t="str">
        <f t="shared" si="10"/>
        <v>REVERSE AOTS</v>
      </c>
      <c r="AD11" s="70">
        <f>IFERROR(VLOOKUP($D11,'Today''s Data'!$A$2:$BD$350,9,FALSE),"")</f>
        <v>81800</v>
      </c>
      <c r="AE11" s="70">
        <f>IFERROR(VLOOKUP($D11,'Today''s Data'!$A$2:$BD$350,39,FALSE),"")</f>
        <v>173505</v>
      </c>
      <c r="AF11" s="63">
        <f t="shared" si="7"/>
        <v>0.47145615400132562</v>
      </c>
      <c r="AG11" s="72">
        <f>IFERROR(VLOOKUP($D11,'Today''s Data'!$A$2:$BD$350,10,FALSE),"")</f>
        <v>2572725</v>
      </c>
      <c r="AH11" s="63">
        <f>IFERROR(VLOOKUP($D11,'Today''s Data'!$A$2:$BD$350,32,FALSE),"")</f>
        <v>1.17E-2</v>
      </c>
      <c r="AI11" s="58" t="str">
        <f>IFERROR(VLOOKUP($D11,'Today''s Data'!$A$2:$BD$350,33,FALSE),"")</f>
        <v>LOW</v>
      </c>
      <c r="AJ11" s="15">
        <f>IFERROR(VLOOKUP($D11,'Today''s Data'!$A$2:$BG$350,48,FALSE),"")</f>
        <v>-3.2000000000000002E-3</v>
      </c>
      <c r="AK11" s="15">
        <f>IFERROR(VLOOKUP($D11,'Today''s Data'!$A$2:$BG$350,47,FALSE),"")</f>
        <v>-3.2300000000000002E-2</v>
      </c>
      <c r="AL11" s="15">
        <f>IFERROR(VLOOKUP($D11,'Today''s Data'!$A$2:$BG$350,46,FALSE),"")</f>
        <v>-8.8400000000000006E-2</v>
      </c>
      <c r="AM11" s="65">
        <v>325546900</v>
      </c>
      <c r="AN11" s="65">
        <f t="shared" si="8"/>
        <v>10238450005</v>
      </c>
      <c r="AO11" s="65" t="str">
        <f t="shared" si="9"/>
        <v>3RD LINER</v>
      </c>
      <c r="AP11" s="57">
        <f>IFERROR(VLOOKUP($D11,'Today''s Data'!$A$2:$BG$350,50,FALSE),"")</f>
        <v>-1151980</v>
      </c>
    </row>
    <row r="12" spans="2:42" ht="16.5" hidden="1" customHeight="1" x14ac:dyDescent="0.35">
      <c r="B12" s="67">
        <v>7</v>
      </c>
      <c r="C12" s="11" t="s">
        <v>74</v>
      </c>
      <c r="D12" s="92" t="s">
        <v>75</v>
      </c>
      <c r="E12" s="12" t="s">
        <v>19</v>
      </c>
      <c r="F12" s="13" t="s">
        <v>19</v>
      </c>
      <c r="G12" s="65">
        <f>IFERROR(VLOOKUP($D12,'Today''s Data'!$A$2:$BD$350,2,FALSE),"")</f>
        <v>1060</v>
      </c>
      <c r="H12" s="53">
        <f>IFERROR(VLOOKUP($D12,'Today''s Data'!$A$2:$BD$350,4,FALSE),"")</f>
        <v>6.6E-3</v>
      </c>
      <c r="I12" s="14">
        <f>IFERROR(VLOOKUP($D12,'Today''s Data'!$A$2:$BD$350,29,FALSE),"")</f>
        <v>52.5345563005</v>
      </c>
      <c r="J12" s="65">
        <f>IFERROR(VLOOKUP($D12,'Today''s Data'!$A$2:$BD$350,20,FALSE),"")</f>
        <v>1034.845</v>
      </c>
      <c r="K12" s="65">
        <f>IFERROR(VLOOKUP(D12,'Today''s Data'!$A$2:$BD$350,2,FALSE),"")</f>
        <v>1060</v>
      </c>
      <c r="L12" s="15">
        <f t="shared" si="5"/>
        <v>2.4307988152815128E-2</v>
      </c>
      <c r="M12" s="65">
        <f>IFERROR(VLOOKUP($D12,'Previous Data'!$A$2:$BD$350,20,FALSE),"")</f>
        <v>1032.9449999999999</v>
      </c>
      <c r="N12" s="65">
        <f>IFERROR(VLOOKUP($D12,'Previous Data'!$A$2:$BD$350,2,FALSE),"")</f>
        <v>1080</v>
      </c>
      <c r="O12" s="15">
        <f t="shared" si="6"/>
        <v>4.555421634259333E-2</v>
      </c>
      <c r="P12" s="65">
        <f>IFERROR(VLOOKUP($D12,'Today''s Data'!$A$2:$BD$350,19,FALSE),"")</f>
        <v>1041.1199999999999</v>
      </c>
      <c r="Q12" s="65">
        <f>IFERROR(VLOOKUP($D12,'Today''s Data'!$A$2:$BD$350,2,FALSE),"")</f>
        <v>1060</v>
      </c>
      <c r="R12" s="15">
        <f t="shared" si="0"/>
        <v>1.8134316889503718E-2</v>
      </c>
      <c r="S12" s="65">
        <f>IFERROR(VLOOKUP($D12,'Previous Data'!$A$2:$BD$350,19,FALSE),"")</f>
        <v>1039.46</v>
      </c>
      <c r="T12" s="65">
        <f>IFERROR(VLOOKUP($D12,'Previous Data'!$A$2:$BD$350,2,FALSE),"")</f>
        <v>1080</v>
      </c>
      <c r="U12" s="15">
        <f t="shared" si="1"/>
        <v>3.9001019760260096E-2</v>
      </c>
      <c r="V12" s="64">
        <f t="shared" si="2"/>
        <v>6.063710024206392E-3</v>
      </c>
      <c r="W12" s="65">
        <f>IFERROR(VLOOKUP($D12,'Today''s Data'!$A$2:$BD$350,18,FALSE),"")</f>
        <v>1047.5999999999999</v>
      </c>
      <c r="X12" s="65">
        <f>IFERROR(VLOOKUP($D12,'Today''s Data'!$A$2:$BD$350,2,FALSE),"")</f>
        <v>1060</v>
      </c>
      <c r="Y12" s="15">
        <f t="shared" si="3"/>
        <v>1.1836578846888213E-2</v>
      </c>
      <c r="Z12" s="65">
        <f>IFERROR(VLOOKUP($D12,'Previous Data'!$A$2:$BD$350,18,FALSE),"")</f>
        <v>1045.4000000000001</v>
      </c>
      <c r="AA12" s="65">
        <f>IFERROR(VLOOKUP($D12,'Previous Data'!$A$2:$BD$350,2,FALSE),"")</f>
        <v>1080</v>
      </c>
      <c r="AB12" s="15">
        <f t="shared" si="4"/>
        <v>3.309737899368654E-2</v>
      </c>
      <c r="AC12" s="96" t="str">
        <f>IF(AND(J12&gt;P12,J12&gt;W12,M12&gt;N12,J12&lt;K12,L12&lt;2%),"ZEUS STRIKE",IF(AND(W12&gt;Z12,P12&gt;S12,J12&gt;M12,G12&gt;W12,W12&gt;P12,P12&gt;J12),"AOTS+",IF(AND(W12&gt;P12,P12&gt;J12),"AOTS",IF(AND(G12&gt;J12,G12&gt;P12,G12&gt;W12,W12&gt;J12,J12&gt;P12,V12&lt;2%),"FOR AOTS",IF(AND(J12&gt;P12,P12&gt;W12,W12&gt;X12),"REVERSE AOTS",IF(AND(J12&gt;P12,P12&gt;W12),"REVERSE AOTS",""))))))</f>
        <v>AOTS+</v>
      </c>
      <c r="AD12" s="69">
        <f>IFERROR(VLOOKUP($D12,'Today''s Data'!$A$2:$BD$350,9,FALSE),"")</f>
        <v>419980</v>
      </c>
      <c r="AE12" s="69">
        <f>IFERROR(VLOOKUP($D12,'Today''s Data'!$A$2:$BD$350,39,FALSE),"")</f>
        <v>305201</v>
      </c>
      <c r="AF12" s="15">
        <f t="shared" si="7"/>
        <v>1.3760767494208734</v>
      </c>
      <c r="AG12" s="72">
        <f>IFERROR(VLOOKUP($D12,'Today''s Data'!$A$2:$BD$350,10,FALSE),"")</f>
        <v>444972300</v>
      </c>
      <c r="AH12" s="15">
        <f>IFERROR(VLOOKUP($D12,'Today''s Data'!$A$2:$BD$350,32,FALSE),"")</f>
        <v>2.7699999999999999E-2</v>
      </c>
      <c r="AI12" s="12" t="str">
        <f>IFERROR(VLOOKUP($D12,'Today''s Data'!$A$2:$BD$350,33,FALSE),"")</f>
        <v>LOW</v>
      </c>
      <c r="AJ12" s="15">
        <f>IFERROR(VLOOKUP($D12,'Today''s Data'!$A$2:$BG$350,48,FALSE),"")</f>
        <v>-3.2000000000000001E-2</v>
      </c>
      <c r="AK12" s="15">
        <f>IFERROR(VLOOKUP($D12,'Today''s Data'!$A$2:$BG$350,47,FALSE),"")</f>
        <v>9.4999999999999998E-3</v>
      </c>
      <c r="AL12" s="15">
        <f>IFERROR(VLOOKUP($D12,'Today''s Data'!$A$2:$BG$350,46,FALSE),"")</f>
        <v>4.4299999999999999E-2</v>
      </c>
      <c r="AM12" s="65">
        <v>621190284</v>
      </c>
      <c r="AN12" s="65">
        <f t="shared" si="8"/>
        <v>658461701040</v>
      </c>
      <c r="AO12" s="65" t="str">
        <f t="shared" si="9"/>
        <v>BLUE CHIP</v>
      </c>
      <c r="AP12" s="57">
        <f>IFERROR(VLOOKUP($D12,'Today''s Data'!$A$2:$BG$350,50,FALSE),"")</f>
        <v>-449132685</v>
      </c>
    </row>
    <row r="13" spans="2:42" ht="16.5" hidden="1" customHeight="1" x14ac:dyDescent="0.35">
      <c r="B13" s="68">
        <v>8</v>
      </c>
      <c r="C13" s="11"/>
      <c r="D13" s="93" t="s">
        <v>563</v>
      </c>
      <c r="E13" s="12"/>
      <c r="F13" s="13"/>
      <c r="G13" s="65">
        <f>IFERROR(VLOOKUP($D13,'Today''s Data'!$A$2:$BD$350,2,FALSE),"")</f>
        <v>1.3</v>
      </c>
      <c r="H13" s="53">
        <f>IFERROR(VLOOKUP($D13,'Today''s Data'!$A$2:$BD$350,4,FALSE),"")</f>
        <v>-7.6E-3</v>
      </c>
      <c r="I13" s="14">
        <f>IFERROR(VLOOKUP($D13,'Today''s Data'!$A$2:$BD$350,29,FALSE),"")</f>
        <v>40.442822978300001</v>
      </c>
      <c r="J13" s="65">
        <f>IFERROR(VLOOKUP($D13,'Today''s Data'!$A$2:$BD$350,20,FALSE),"")</f>
        <v>1.4912000000000001</v>
      </c>
      <c r="K13" s="65">
        <f>IFERROR(VLOOKUP(D13,'Today''s Data'!$A$2:$BD$350,2,FALSE),"")</f>
        <v>1.3</v>
      </c>
      <c r="L13" s="15">
        <f t="shared" ref="L13:L16" si="11">IFERROR(IF(OR(ISBLANK(J13),ISBLANK(K13)),"",(MAX(J13,K13)-MIN(J13,K13))/MIN(J13,K13)),"")</f>
        <v>0.14707692307692311</v>
      </c>
      <c r="M13" s="65">
        <f>IFERROR(VLOOKUP($D13,'Previous Data'!$A$2:$BD$350,20,FALSE),"")</f>
        <v>1.4977</v>
      </c>
      <c r="N13" s="65">
        <f>IFERROR(VLOOKUP($D13,'Previous Data'!$A$2:$BD$350,2,FALSE),"")</f>
        <v>1.35</v>
      </c>
      <c r="O13" s="15">
        <f t="shared" ref="O13:O16" si="12">IFERROR(IF(OR(ISBLANK(M13),ISBLANK(N13)),"",(MAX(M13,N13)-MIN(M13,N13))/MIN(M13,N13)),"")</f>
        <v>0.10940740740740736</v>
      </c>
      <c r="P13" s="65">
        <f>IFERROR(VLOOKUP($D13,'Today''s Data'!$A$2:$BD$350,19,FALSE),"")</f>
        <v>1.3902000000000001</v>
      </c>
      <c r="Q13" s="65">
        <f>IFERROR(VLOOKUP($D13,'Today''s Data'!$A$2:$BD$350,2,FALSE),"")</f>
        <v>1.3</v>
      </c>
      <c r="R13" s="15">
        <f t="shared" ref="R13:R16" si="13">IFERROR(IF(OR(ISBLANK(P13),ISBLANK(Q13)),"",(MAX(P13,Q13)-MIN(P13,Q13))/MIN(P13,Q13)),"")</f>
        <v>6.9384615384615433E-2</v>
      </c>
      <c r="S13" s="65">
        <f>IFERROR(VLOOKUP($D13,'Previous Data'!$A$2:$BD$350,19,FALSE),"")</f>
        <v>1.3946000000000001</v>
      </c>
      <c r="T13" s="65">
        <f>IFERROR(VLOOKUP($D13,'Previous Data'!$A$2:$BD$350,2,FALSE),"")</f>
        <v>1.35</v>
      </c>
      <c r="U13" s="15">
        <f t="shared" ref="U13:U16" si="14">IFERROR(IF(OR(ISBLANK(S13),ISBLANK(T13)),"",(MAX(S13,T13)-MIN(S13,T13))/MIN(S13,T13)),"")</f>
        <v>3.3037037037037018E-2</v>
      </c>
      <c r="V13" s="64">
        <f t="shared" ref="V13:V16" si="15">IFERROR((MAX(J13,P13)-MIN(J13,P13))/MIN(J13,P13),"")</f>
        <v>7.265141706229318E-2</v>
      </c>
      <c r="W13" s="65">
        <f>IFERROR(VLOOKUP($D13,'Today''s Data'!$A$2:$BD$350,18,FALSE),"")</f>
        <v>1.3465</v>
      </c>
      <c r="X13" s="65">
        <f>IFERROR(VLOOKUP($D13,'Today''s Data'!$A$2:$BD$350,2,FALSE),"")</f>
        <v>1.3</v>
      </c>
      <c r="Y13" s="15">
        <f t="shared" ref="Y13:Y16" si="16">IFERROR(IF(OR(ISBLANK(W13),ISBLANK(X13)),"",(MAX(W13,X13)-MIN(W13,X13))/MIN(W13,X13)),"")</f>
        <v>3.5769230769230755E-2</v>
      </c>
      <c r="Z13" s="65">
        <f>IFERROR(VLOOKUP($D13,'Previous Data'!$A$2:$BD$350,18,FALSE),"")</f>
        <v>1.3560000000000001</v>
      </c>
      <c r="AA13" s="65">
        <f>IFERROR(VLOOKUP($D13,'Previous Data'!$A$2:$BD$350,2,FALSE),"")</f>
        <v>1.35</v>
      </c>
      <c r="AB13" s="15">
        <f t="shared" ref="AB13:AB16" si="17">IFERROR(IF(OR(ISBLANK(Z13),ISBLANK(AA13)),"",(MAX(Z13,AA13)-MIN(Z13,AA13))/MIN(Z13,AA13)),"")</f>
        <v>4.4444444444444479E-3</v>
      </c>
      <c r="AC13" s="96" t="str">
        <f>IF(AND(J13&gt;P13,J13&gt;W13,M13&gt;N13,J13&lt;K13,L13&lt;2%),"ZEUS STRIKE",IF(AND(W13&gt;Z13,P13&gt;S13,J13&gt;M13,G13&gt;W13,W13&gt;P13,P13&gt;J13),"AOTS+",IF(AND(W13&gt;P13,P13&gt;J13),"AOTS",IF(AND(G13&gt;J13,G13&gt;P13,G13&gt;W13,W13&gt;J13,J13&gt;P13,V13&lt;2%),"FOR AOTS",IF(AND(J13&gt;P13,P13&gt;W13,W13&gt;X13),"REVERSE AOTS",IF(AND(J13&gt;P13,P13&gt;W13),"REVERSE AOTS",""))))))</f>
        <v>REVERSE AOTS</v>
      </c>
      <c r="AD13" s="69">
        <f>IFERROR(VLOOKUP($D13,'Today''s Data'!$A$2:$BD$350,9,FALSE),"")</f>
        <v>77000</v>
      </c>
      <c r="AE13" s="69">
        <f>IFERROR(VLOOKUP($D13,'Today''s Data'!$A$2:$BD$350,39,FALSE),"")</f>
        <v>141700</v>
      </c>
      <c r="AF13" s="15">
        <f t="shared" ref="AF13:AF16" si="18">IFERROR(AD13/AE13,"")</f>
        <v>0.54340155257586453</v>
      </c>
      <c r="AG13" s="72">
        <f>IFERROR(VLOOKUP($D13,'Today''s Data'!$A$2:$BD$350,10,FALSE),"")</f>
        <v>100210</v>
      </c>
      <c r="AH13" s="15">
        <f>IFERROR(VLOOKUP($D13,'Today''s Data'!$A$2:$BD$350,32,FALSE),"")</f>
        <v>3.27E-2</v>
      </c>
      <c r="AI13" s="12" t="str">
        <f>IFERROR(VLOOKUP($D13,'Today''s Data'!$A$2:$BD$350,33,FALSE),"")</f>
        <v>NEUTRAL</v>
      </c>
      <c r="AJ13" s="15">
        <f>IFERROR(VLOOKUP($D13,'Today''s Data'!$A$2:$BG$350,48,FALSE),"")</f>
        <v>-7.6E-3</v>
      </c>
      <c r="AK13" s="15">
        <f>IFERROR(VLOOKUP($D13,'Today''s Data'!$A$2:$BG$350,47,FALSE),"")</f>
        <v>-7.1400000000000005E-2</v>
      </c>
      <c r="AL13" s="15">
        <f>IFERROR(VLOOKUP($D13,'Today''s Data'!$A$2:$BG$350,46,FALSE),"")</f>
        <v>-6.4699999999999994E-2</v>
      </c>
      <c r="AM13" s="65">
        <v>344747520</v>
      </c>
      <c r="AN13" s="65">
        <f t="shared" si="8"/>
        <v>448171776</v>
      </c>
      <c r="AO13" s="65" t="str">
        <f t="shared" si="9"/>
        <v>4TH LINER</v>
      </c>
      <c r="AP13" s="57">
        <f>IFERROR(VLOOKUP($D13,'Today''s Data'!$A$2:$BG$350,50,FALSE),"")</f>
        <v>69620</v>
      </c>
    </row>
    <row r="14" spans="2:42" ht="16.5" hidden="1" customHeight="1" x14ac:dyDescent="0.35">
      <c r="B14" s="67">
        <v>9</v>
      </c>
      <c r="C14" s="11"/>
      <c r="D14" s="93" t="s">
        <v>565</v>
      </c>
      <c r="E14" s="12"/>
      <c r="F14" s="13"/>
      <c r="G14" s="65">
        <f>IFERROR(VLOOKUP($D14,'Today''s Data'!$A$2:$BD$350,2,FALSE),"")</f>
        <v>501</v>
      </c>
      <c r="H14" s="53">
        <f>IFERROR(VLOOKUP($D14,'Today''s Data'!$A$2:$BD$350,4,FALSE),"")</f>
        <v>-1.5699999999999999E-2</v>
      </c>
      <c r="I14" s="14">
        <f>IFERROR(VLOOKUP($D14,'Today''s Data'!$A$2:$BD$350,29,FALSE),"")</f>
        <v>37.284871103900002</v>
      </c>
      <c r="J14" s="65">
        <f>IFERROR(VLOOKUP($D14,'Today''s Data'!$A$2:$BD$350,20,FALSE),"")</f>
        <v>522.35500000000002</v>
      </c>
      <c r="K14" s="65">
        <f>IFERROR(VLOOKUP(D14,'Today''s Data'!$A$2:$BD$350,2,FALSE),"")</f>
        <v>501</v>
      </c>
      <c r="L14" s="15">
        <f t="shared" si="11"/>
        <v>4.262475049900203E-2</v>
      </c>
      <c r="M14" s="65">
        <f>IFERROR(VLOOKUP($D14,'Previous Data'!$A$2:$BD$350,20,FALSE),"")</f>
        <v>522.54999999999995</v>
      </c>
      <c r="N14" s="65">
        <f>IFERROR(VLOOKUP($D14,'Previous Data'!$A$2:$BD$350,2,FALSE),"")</f>
        <v>514</v>
      </c>
      <c r="O14" s="15">
        <f t="shared" si="12"/>
        <v>1.66342412451361E-2</v>
      </c>
      <c r="P14" s="65">
        <f>IFERROR(VLOOKUP($D14,'Today''s Data'!$A$2:$BD$350,19,FALSE),"")</f>
        <v>522.86</v>
      </c>
      <c r="Q14" s="65">
        <f>IFERROR(VLOOKUP($D14,'Today''s Data'!$A$2:$BD$350,2,FALSE),"")</f>
        <v>501</v>
      </c>
      <c r="R14" s="15">
        <f t="shared" si="13"/>
        <v>4.3632734530938154E-2</v>
      </c>
      <c r="S14" s="65">
        <f>IFERROR(VLOOKUP($D14,'Previous Data'!$A$2:$BD$350,19,FALSE),"")</f>
        <v>524</v>
      </c>
      <c r="T14" s="65">
        <f>IFERROR(VLOOKUP($D14,'Previous Data'!$A$2:$BD$350,2,FALSE),"")</f>
        <v>514</v>
      </c>
      <c r="U14" s="15">
        <f t="shared" si="14"/>
        <v>1.9455252918287938E-2</v>
      </c>
      <c r="V14" s="64">
        <f t="shared" si="15"/>
        <v>9.6677546879037329E-4</v>
      </c>
      <c r="W14" s="65">
        <f>IFERROR(VLOOKUP($D14,'Today''s Data'!$A$2:$BD$350,18,FALSE),"")</f>
        <v>515.75</v>
      </c>
      <c r="X14" s="65">
        <f>IFERROR(VLOOKUP($D14,'Today''s Data'!$A$2:$BD$350,2,FALSE),"")</f>
        <v>501</v>
      </c>
      <c r="Y14" s="15">
        <f t="shared" si="16"/>
        <v>2.9441117764471059E-2</v>
      </c>
      <c r="Z14" s="65">
        <f>IFERROR(VLOOKUP($D14,'Previous Data'!$A$2:$BD$350,18,FALSE),"")</f>
        <v>516.95000000000005</v>
      </c>
      <c r="AA14" s="65">
        <f>IFERROR(VLOOKUP($D14,'Previous Data'!$A$2:$BD$350,2,FALSE),"")</f>
        <v>514</v>
      </c>
      <c r="AB14" s="15">
        <f t="shared" si="17"/>
        <v>5.7392996108950305E-3</v>
      </c>
      <c r="AC14" s="96" t="str">
        <f t="shared" ref="AC14:AC15" si="19">IF(AND(J14&gt;P14,J14&gt;W14,M14&gt;N14,J14&lt;K14,L14&lt;2%),"ZEUS STRIKE",IF(AND(W14&gt;Z14,P14&gt;S14,J14&gt;M14,G14&gt;W14,W14&gt;P14,P14&gt;J14),"AOTS+",IF(AND(W14&gt;P14,P14&gt;J14),"AOTS",IF(AND(G14&gt;J14,G14&gt;P14,G14&gt;W14,W14&gt;J14,J14&gt;P14,V14&lt;2%),"FOR AOTS",IF(AND(J14&gt;P14,P14&gt;W14,W14&gt;X14),"REVERSE AOTS",IF(AND(J14&gt;P14,P14&gt;W14),"REVERSE AOTS",""))))))</f>
        <v/>
      </c>
      <c r="AD14" s="69">
        <f>IFERROR(VLOOKUP($D14,'Today''s Data'!$A$2:$BD$350,9,FALSE),"")</f>
        <v>780</v>
      </c>
      <c r="AE14" s="69">
        <f>IFERROR(VLOOKUP($D14,'Today''s Data'!$A$2:$BD$350,39,FALSE),"")</f>
        <v>3729</v>
      </c>
      <c r="AF14" s="15">
        <f t="shared" si="18"/>
        <v>0.20917135961383748</v>
      </c>
      <c r="AG14" s="72">
        <f>IFERROR(VLOOKUP($D14,'Today''s Data'!$A$2:$BD$350,10,FALSE),"")</f>
        <v>394030</v>
      </c>
      <c r="AH14" s="15">
        <f>IFERROR(VLOOKUP($D14,'Today''s Data'!$A$2:$BD$350,32,FALSE),"")</f>
        <v>1.2E-2</v>
      </c>
      <c r="AI14" s="12" t="str">
        <f>IFERROR(VLOOKUP($D14,'Today''s Data'!$A$2:$BD$350,33,FALSE),"")</f>
        <v>LOW</v>
      </c>
      <c r="AJ14" s="15">
        <f>IFERROR(VLOOKUP($D14,'Today''s Data'!$A$2:$BG$350,48,FALSE),"")</f>
        <v>-1.7600000000000001E-2</v>
      </c>
      <c r="AK14" s="15">
        <f>IFERROR(VLOOKUP($D14,'Today''s Data'!$A$2:$BG$350,47,FALSE),"")</f>
        <v>-2.9100000000000001E-2</v>
      </c>
      <c r="AL14" s="15">
        <f>IFERROR(VLOOKUP($D14,'Today''s Data'!$A$2:$BG$350,46,FALSE),"")</f>
        <v>-5.11E-2</v>
      </c>
      <c r="AM14" s="65">
        <v>20000000</v>
      </c>
      <c r="AN14" s="65">
        <f t="shared" si="8"/>
        <v>10020000000</v>
      </c>
      <c r="AO14" s="65" t="str">
        <f t="shared" si="9"/>
        <v>3RD LINER</v>
      </c>
      <c r="AP14" s="57">
        <f>IFERROR(VLOOKUP($D14,'Today''s Data'!$A$2:$BG$350,50,FALSE),"")</f>
        <v>-8120655</v>
      </c>
    </row>
    <row r="15" spans="2:42" ht="16.5" hidden="1" customHeight="1" x14ac:dyDescent="0.35">
      <c r="B15" s="67">
        <v>10</v>
      </c>
      <c r="C15" s="11"/>
      <c r="D15" s="93" t="s">
        <v>607</v>
      </c>
      <c r="E15" s="12"/>
      <c r="F15" s="13"/>
      <c r="G15" s="65">
        <f>IFERROR(VLOOKUP($D15,'Today''s Data'!$A$2:$BD$350,2,FALSE),"")</f>
        <v>516</v>
      </c>
      <c r="H15" s="53">
        <f>IFERROR(VLOOKUP($D15,'Today''s Data'!$A$2:$BD$350,4,FALSE),"")</f>
        <v>-3.8999999999999998E-3</v>
      </c>
      <c r="I15" s="14">
        <f>IFERROR(VLOOKUP($D15,'Today''s Data'!$A$2:$BD$350,29,FALSE),"")</f>
        <v>46.287997988400001</v>
      </c>
      <c r="J15" s="65">
        <f>IFERROR(VLOOKUP($D15,'Today''s Data'!$A$2:$BD$350,20,FALSE),"")</f>
        <v>521.58000000000004</v>
      </c>
      <c r="K15" s="65">
        <f>IFERROR(VLOOKUP(D15,'Today''s Data'!$A$2:$BD$350,2,FALSE),"")</f>
        <v>516</v>
      </c>
      <c r="L15" s="15">
        <f t="shared" si="11"/>
        <v>1.0813953488372172E-2</v>
      </c>
      <c r="M15" s="65">
        <f>IFERROR(VLOOKUP($D15,'Previous Data'!$A$2:$BD$350,20,FALSE),"")</f>
        <v>521.65</v>
      </c>
      <c r="N15" s="65">
        <f>IFERROR(VLOOKUP($D15,'Previous Data'!$A$2:$BD$350,2,FALSE),"")</f>
        <v>518</v>
      </c>
      <c r="O15" s="15">
        <f t="shared" si="12"/>
        <v>7.0463320463320022E-3</v>
      </c>
      <c r="P15" s="65">
        <f>IFERROR(VLOOKUP($D15,'Today''s Data'!$A$2:$BD$350,19,FALSE),"")</f>
        <v>521.74</v>
      </c>
      <c r="Q15" s="65">
        <f>IFERROR(VLOOKUP($D15,'Today''s Data'!$A$2:$BD$350,2,FALSE),"")</f>
        <v>516</v>
      </c>
      <c r="R15" s="15">
        <f t="shared" si="13"/>
        <v>1.1124031007751955E-2</v>
      </c>
      <c r="S15" s="65">
        <f>IFERROR(VLOOKUP($D15,'Previous Data'!$A$2:$BD$350,19,FALSE),"")</f>
        <v>522.02</v>
      </c>
      <c r="T15" s="65">
        <f>IFERROR(VLOOKUP($D15,'Previous Data'!$A$2:$BD$350,2,FALSE),"")</f>
        <v>518</v>
      </c>
      <c r="U15" s="15">
        <f t="shared" si="14"/>
        <v>7.7606177606177251E-3</v>
      </c>
      <c r="V15" s="64">
        <f t="shared" si="15"/>
        <v>3.0676022853630923E-4</v>
      </c>
      <c r="W15" s="65">
        <f>IFERROR(VLOOKUP($D15,'Today''s Data'!$A$2:$BD$350,18,FALSE),"")</f>
        <v>519.85</v>
      </c>
      <c r="X15" s="65">
        <f>IFERROR(VLOOKUP($D15,'Today''s Data'!$A$2:$BD$350,2,FALSE),"")</f>
        <v>516</v>
      </c>
      <c r="Y15" s="15">
        <f t="shared" si="16"/>
        <v>7.4612403100775635E-3</v>
      </c>
      <c r="Z15" s="65">
        <f>IFERROR(VLOOKUP($D15,'Previous Data'!$A$2:$BD$350,18,FALSE),"")</f>
        <v>519.95000000000005</v>
      </c>
      <c r="AA15" s="65">
        <f>IFERROR(VLOOKUP($D15,'Previous Data'!$A$2:$BD$350,2,FALSE),"")</f>
        <v>518</v>
      </c>
      <c r="AB15" s="15">
        <f t="shared" si="17"/>
        <v>3.7644787644788521E-3</v>
      </c>
      <c r="AC15" s="96" t="str">
        <f t="shared" si="19"/>
        <v/>
      </c>
      <c r="AD15" s="69">
        <f>IFERROR(VLOOKUP($D15,'Today''s Data'!$A$2:$BD$350,9,FALSE),"")</f>
        <v>5040</v>
      </c>
      <c r="AE15" s="69">
        <f>IFERROR(VLOOKUP($D15,'Today''s Data'!$A$2:$BD$350,39,FALSE),"")</f>
        <v>2392</v>
      </c>
      <c r="AF15" s="15">
        <f t="shared" si="18"/>
        <v>2.1070234113712374</v>
      </c>
      <c r="AG15" s="72">
        <f>IFERROR(VLOOKUP($D15,'Today''s Data'!$A$2:$BD$350,10,FALSE),"")</f>
        <v>2608550</v>
      </c>
      <c r="AH15" s="15">
        <f>IFERROR(VLOOKUP($D15,'Today''s Data'!$A$2:$BD$350,32,FALSE),"")</f>
        <v>8.0999999999999996E-3</v>
      </c>
      <c r="AI15" s="12" t="str">
        <f>IFERROR(VLOOKUP($D15,'Today''s Data'!$A$2:$BD$350,33,FALSE),"")</f>
        <v>LOW</v>
      </c>
      <c r="AJ15" s="15">
        <f>IFERROR(VLOOKUP($D15,'Today''s Data'!$A$2:$BG$350,48,FALSE),"")</f>
        <v>7.7999999999999996E-3</v>
      </c>
      <c r="AK15" s="15">
        <f>IFERROR(VLOOKUP($D15,'Today''s Data'!$A$2:$BG$350,47,FALSE),"")</f>
        <v>1E-3</v>
      </c>
      <c r="AL15" s="15">
        <f>IFERROR(VLOOKUP($D15,'Today''s Data'!$A$2:$BG$350,46,FALSE),"")</f>
        <v>-1.9E-2</v>
      </c>
      <c r="AM15" s="65">
        <v>27000000</v>
      </c>
      <c r="AN15" s="65">
        <f t="shared" si="8"/>
        <v>13932000000</v>
      </c>
      <c r="AO15" s="65" t="str">
        <f t="shared" si="9"/>
        <v>3RD LINER</v>
      </c>
      <c r="AP15" s="57">
        <f>IFERROR(VLOOKUP($D15,'Today''s Data'!$A$2:$BG$350,50,FALSE),"")</f>
        <v>157000</v>
      </c>
    </row>
    <row r="16" spans="2:42" ht="16.5" hidden="1" customHeight="1" x14ac:dyDescent="0.35">
      <c r="B16" s="68">
        <v>11</v>
      </c>
      <c r="C16" s="59" t="s">
        <v>53</v>
      </c>
      <c r="D16" s="93" t="s">
        <v>54</v>
      </c>
      <c r="E16" s="58" t="s">
        <v>39</v>
      </c>
      <c r="F16" s="60" t="s">
        <v>40</v>
      </c>
      <c r="G16" s="65">
        <f>IFERROR(VLOOKUP($D16,'Today''s Data'!$A$2:$BD$350,2,FALSE),"")</f>
        <v>1.3</v>
      </c>
      <c r="H16" s="53">
        <f>IFERROR(VLOOKUP($D16,'Today''s Data'!$A$2:$BD$350,4,FALSE),"")</f>
        <v>1.5599999999999999E-2</v>
      </c>
      <c r="I16" s="14">
        <f>IFERROR(VLOOKUP($D16,'Today''s Data'!$A$2:$BD$350,29,FALSE),"")</f>
        <v>47.157867037599999</v>
      </c>
      <c r="J16" s="65">
        <f>IFERROR(VLOOKUP($D16,'Today''s Data'!$A$2:$BD$350,20,FALSE),"")</f>
        <v>1.349</v>
      </c>
      <c r="K16" s="65">
        <f>IFERROR(VLOOKUP(D16,'Today''s Data'!$A$2:$BD$350,2,FALSE),"")</f>
        <v>1.3</v>
      </c>
      <c r="L16" s="15">
        <f t="shared" si="11"/>
        <v>3.7692307692307636E-2</v>
      </c>
      <c r="M16" s="65">
        <f>IFERROR(VLOOKUP($D16,'Previous Data'!$A$2:$BD$350,20,FALSE),"")</f>
        <v>1.3513999999999999</v>
      </c>
      <c r="N16" s="65">
        <f>IFERROR(VLOOKUP($D16,'Previous Data'!$A$2:$BD$350,2,FALSE),"")</f>
        <v>1.29</v>
      </c>
      <c r="O16" s="15">
        <f t="shared" si="12"/>
        <v>4.7596899224806123E-2</v>
      </c>
      <c r="P16" s="65">
        <f>IFERROR(VLOOKUP($D16,'Today''s Data'!$A$2:$BD$350,19,FALSE),"")</f>
        <v>1.3304</v>
      </c>
      <c r="Q16" s="65">
        <f>IFERROR(VLOOKUP($D16,'Today''s Data'!$A$2:$BD$350,2,FALSE),"")</f>
        <v>1.3</v>
      </c>
      <c r="R16" s="15">
        <f t="shared" si="13"/>
        <v>2.3384615384615372E-2</v>
      </c>
      <c r="S16" s="65">
        <f>IFERROR(VLOOKUP($D16,'Previous Data'!$A$2:$BD$350,19,FALSE),"")</f>
        <v>1.3324</v>
      </c>
      <c r="T16" s="65">
        <f>IFERROR(VLOOKUP($D16,'Previous Data'!$A$2:$BD$350,2,FALSE),"")</f>
        <v>1.29</v>
      </c>
      <c r="U16" s="15">
        <f t="shared" si="14"/>
        <v>3.2868217054263557E-2</v>
      </c>
      <c r="V16" s="64">
        <f t="shared" si="15"/>
        <v>1.398075766686707E-2</v>
      </c>
      <c r="W16" s="65">
        <f>IFERROR(VLOOKUP($D16,'Today''s Data'!$A$2:$BD$350,18,FALSE),"")</f>
        <v>1.3025</v>
      </c>
      <c r="X16" s="65">
        <f>IFERROR(VLOOKUP($D16,'Today''s Data'!$A$2:$BD$350,2,FALSE),"")</f>
        <v>1.3</v>
      </c>
      <c r="Y16" s="15">
        <f t="shared" si="16"/>
        <v>1.923076923076882E-3</v>
      </c>
      <c r="Z16" s="65">
        <f>IFERROR(VLOOKUP($D16,'Previous Data'!$A$2:$BD$350,18,FALSE),"")</f>
        <v>1.3049999999999999</v>
      </c>
      <c r="AA16" s="65">
        <f>IFERROR(VLOOKUP($D16,'Previous Data'!$A$2:$BD$350,2,FALSE),"")</f>
        <v>1.29</v>
      </c>
      <c r="AB16" s="15">
        <f t="shared" si="17"/>
        <v>1.162790697674411E-2</v>
      </c>
      <c r="AC16" s="96" t="str">
        <f>IF(AND(J16&gt;P16,J16&gt;W16,M16&gt;N16,J16&lt;K16,L16&lt;2%),"ZEUS STRIKE",IF(AND(W16&gt;Z16,P16&gt;S16,J16&gt;M16,G16&gt;W16,W16&gt;P16,P16&gt;J16),"AOTS+",IF(AND(W16&gt;P16,P16&gt;J16),"AOTS",IF(AND(G16&gt;J16,G16&gt;P16,G16&gt;W16,W16&gt;J16,J16&gt;P16,V16&lt;2%),"FOR AOTS",IF(AND(J16&gt;P16,P16&gt;W16,W16&gt;X16),"REVERSE AOTS",IF(AND(J16&gt;P16,P16&gt;W16),"REVERSE AOTS",""))))))</f>
        <v>REVERSE AOTS</v>
      </c>
      <c r="AD16" s="69">
        <f>IFERROR(VLOOKUP($D16,'Today''s Data'!$A$2:$BD$350,9,FALSE),"")</f>
        <v>607000</v>
      </c>
      <c r="AE16" s="69">
        <f>IFERROR(VLOOKUP($D16,'Today''s Data'!$A$2:$BD$350,39,FALSE),"")</f>
        <v>519950</v>
      </c>
      <c r="AF16" s="15">
        <f t="shared" si="18"/>
        <v>1.1674199442254063</v>
      </c>
      <c r="AG16" s="72">
        <f>IFERROR(VLOOKUP($D16,'Today''s Data'!$A$2:$BD$350,10,FALSE),"")</f>
        <v>783160</v>
      </c>
      <c r="AH16" s="15">
        <f>IFERROR(VLOOKUP($D16,'Today''s Data'!$A$2:$BD$350,32,FALSE),"")</f>
        <v>1.6899999999999998E-2</v>
      </c>
      <c r="AI16" s="12" t="str">
        <f>IFERROR(VLOOKUP($D16,'Today''s Data'!$A$2:$BD$350,33,FALSE),"")</f>
        <v>LOW</v>
      </c>
      <c r="AJ16" s="15">
        <f>IFERROR(VLOOKUP($D16,'Today''s Data'!$A$2:$BG$350,48,FALSE),"")</f>
        <v>0</v>
      </c>
      <c r="AK16" s="15">
        <f>IFERROR(VLOOKUP($D16,'Today''s Data'!$A$2:$BG$350,47,FALSE),"")</f>
        <v>0</v>
      </c>
      <c r="AL16" s="15">
        <f>IFERROR(VLOOKUP($D16,'Today''s Data'!$A$2:$BG$350,46,FALSE),"")</f>
        <v>-3.6999999999999998E-2</v>
      </c>
      <c r="AM16" s="65">
        <v>6291500000</v>
      </c>
      <c r="AN16" s="65">
        <f t="shared" si="8"/>
        <v>8178950000</v>
      </c>
      <c r="AO16" s="65" t="str">
        <f t="shared" si="9"/>
        <v>3RD LINER</v>
      </c>
      <c r="AP16" s="57">
        <f>IFERROR(VLOOKUP($D16,'Today''s Data'!$A$2:$BG$350,50,FALSE),"")</f>
        <v>557420</v>
      </c>
    </row>
    <row r="17" spans="2:42" ht="16.5" hidden="1" customHeight="1" x14ac:dyDescent="0.35">
      <c r="B17" s="67">
        <v>12</v>
      </c>
      <c r="C17" s="11" t="s">
        <v>35</v>
      </c>
      <c r="D17" s="92" t="s">
        <v>36</v>
      </c>
      <c r="E17" s="12" t="s">
        <v>19</v>
      </c>
      <c r="F17" s="13" t="s">
        <v>19</v>
      </c>
      <c r="G17" s="65">
        <f>IFERROR(VLOOKUP($D17,'Today''s Data'!$A$2:$BD$350,2,FALSE),"")</f>
        <v>75.8</v>
      </c>
      <c r="H17" s="53">
        <f>IFERROR(VLOOKUP($D17,'Today''s Data'!$A$2:$BD$350,4,FALSE),"")</f>
        <v>-1.43E-2</v>
      </c>
      <c r="I17" s="14">
        <f>IFERROR(VLOOKUP($D17,'Today''s Data'!$A$2:$BD$350,29,FALSE),"")</f>
        <v>52.410410017799997</v>
      </c>
      <c r="J17" s="65">
        <f>IFERROR(VLOOKUP($D17,'Today''s Data'!$A$2:$BD$350,20,FALSE),"")</f>
        <v>73.5505</v>
      </c>
      <c r="K17" s="65">
        <f>IFERROR(VLOOKUP(D17,'Today''s Data'!$A$2:$BD$350,2,FALSE),"")</f>
        <v>75.8</v>
      </c>
      <c r="L17" s="15">
        <f t="shared" ref="L17:L22" si="20">IFERROR(IF(OR(ISBLANK(J17),ISBLANK(K17)),"",(MAX(J17,K17)-MIN(J17,K17))/MIN(J17,K17)),"")</f>
        <v>3.0584428385938882E-2</v>
      </c>
      <c r="M17" s="65">
        <f>IFERROR(VLOOKUP($D17,'Previous Data'!$A$2:$BD$350,20,FALSE),"")</f>
        <v>73.502499999999998</v>
      </c>
      <c r="N17" s="65">
        <f>IFERROR(VLOOKUP($D17,'Previous Data'!$A$2:$BD$350,2,FALSE),"")</f>
        <v>74.8</v>
      </c>
      <c r="O17" s="15">
        <f t="shared" ref="O17:O22" si="21">IFERROR(IF(OR(ISBLANK(M17),ISBLANK(N17)),"",(MAX(M17,N17)-MIN(M17,N17))/MIN(M17,N17)),"")</f>
        <v>1.7652460800653032E-2</v>
      </c>
      <c r="P17" s="65">
        <f>IFERROR(VLOOKUP($D17,'Today''s Data'!$A$2:$BD$350,19,FALSE),"")</f>
        <v>74.281999999999996</v>
      </c>
      <c r="Q17" s="65">
        <f>IFERROR(VLOOKUP($D17,'Today''s Data'!$A$2:$BD$350,2,FALSE),"")</f>
        <v>75.8</v>
      </c>
      <c r="R17" s="15">
        <f t="shared" ref="R17:R22" si="22">IFERROR(IF(OR(ISBLANK(P17),ISBLANK(Q17)),"",(MAX(P17,Q17)-MIN(P17,Q17))/MIN(P17,Q17)),"")</f>
        <v>2.043563716647372E-2</v>
      </c>
      <c r="S17" s="65">
        <f>IFERROR(VLOOKUP($D17,'Previous Data'!$A$2:$BD$350,19,FALSE),"")</f>
        <v>74.025999999999996</v>
      </c>
      <c r="T17" s="65">
        <f>IFERROR(VLOOKUP($D17,'Previous Data'!$A$2:$BD$350,2,FALSE),"")</f>
        <v>74.8</v>
      </c>
      <c r="U17" s="15">
        <f t="shared" ref="U17:U22" si="23">IFERROR(IF(OR(ISBLANK(S17),ISBLANK(T17)),"",(MAX(S17,T17)-MIN(S17,T17))/MIN(S17,T17)),"")</f>
        <v>1.045578580498745E-2</v>
      </c>
      <c r="V17" s="64">
        <f t="shared" ref="V17:V22" si="24">IFERROR((MAX(J17,P17)-MIN(J17,P17))/MIN(J17,P17),"")</f>
        <v>9.945547616943419E-3</v>
      </c>
      <c r="W17" s="65">
        <f>IFERROR(VLOOKUP($D17,'Today''s Data'!$A$2:$BD$350,18,FALSE),"")</f>
        <v>75.155000000000001</v>
      </c>
      <c r="X17" s="65">
        <f>IFERROR(VLOOKUP($D17,'Today''s Data'!$A$2:$BD$350,2,FALSE),"")</f>
        <v>75.8</v>
      </c>
      <c r="Y17" s="15">
        <f t="shared" ref="Y17:Y22" si="25">IFERROR(IF(OR(ISBLANK(W17),ISBLANK(X17)),"",(MAX(W17,X17)-MIN(W17,X17))/MIN(W17,X17)),"")</f>
        <v>8.5822633224668481E-3</v>
      </c>
      <c r="Z17" s="65">
        <f>IFERROR(VLOOKUP($D17,'Previous Data'!$A$2:$BD$350,18,FALSE),"")</f>
        <v>75.207499999999996</v>
      </c>
      <c r="AA17" s="65">
        <f>IFERROR(VLOOKUP($D17,'Previous Data'!$A$2:$BD$350,2,FALSE),"")</f>
        <v>74.8</v>
      </c>
      <c r="AB17" s="15">
        <f t="shared" ref="AB17:AB22" si="26">IFERROR(IF(OR(ISBLANK(Z17),ISBLANK(AA17)),"",(MAX(Z17,AA17)-MIN(Z17,AA17))/MIN(Z17,AA17)),"")</f>
        <v>5.4478609625668297E-3</v>
      </c>
      <c r="AC17" s="96" t="str">
        <f t="shared" ref="AC17:AC22" si="27">IF(AND(J17&gt;P17,J17&gt;W17,M17&gt;N17,J17&lt;K17,L17&lt;2%),"ZEUS STRIKE",IF(AND(W17&gt;Z17,P17&gt;S17,J17&gt;M17,G17&gt;W17,W17&gt;P17,P17&gt;J17),"AOTS+",IF(AND(W17&gt;P17,P17&gt;J17),"AOTS",IF(AND(G17&gt;J17,G17&gt;P17,G17&gt;W17,W17&gt;J17,J17&gt;P17,V17&lt;2%),"FOR AOTS",IF(AND(J17&gt;P17,P17&gt;W17,W17&gt;X17),"REVERSE AOTS",IF(AND(J17&gt;P17,P17&gt;W17),"REVERSE AOTS",""))))))</f>
        <v>AOTS</v>
      </c>
      <c r="AD17" s="69">
        <f>IFERROR(VLOOKUP($D17,'Today''s Data'!$A$2:$BD$350,9,FALSE),"")</f>
        <v>1003220</v>
      </c>
      <c r="AE17" s="69">
        <f>IFERROR(VLOOKUP($D17,'Today''s Data'!$A$2:$BD$350,39,FALSE),"")</f>
        <v>1040775</v>
      </c>
      <c r="AF17" s="15">
        <f t="shared" ref="AF17:AF22" si="28">IFERROR(AD17/AE17,"")</f>
        <v>0.96391631236338304</v>
      </c>
      <c r="AG17" s="72">
        <f>IFERROR(VLOOKUP($D17,'Today''s Data'!$A$2:$BD$350,10,FALSE),"")</f>
        <v>75880599</v>
      </c>
      <c r="AH17" s="15">
        <f>IFERROR(VLOOKUP($D17,'Today''s Data'!$A$2:$BD$350,32,FALSE),"")</f>
        <v>3.15E-2</v>
      </c>
      <c r="AI17" s="12" t="str">
        <f>IFERROR(VLOOKUP($D17,'Today''s Data'!$A$2:$BD$350,33,FALSE),"")</f>
        <v>NEUTRAL</v>
      </c>
      <c r="AJ17" s="15">
        <f>IFERROR(VLOOKUP($D17,'Today''s Data'!$A$2:$BG$350,48,FALSE),"")</f>
        <v>1.0699999999999999E-2</v>
      </c>
      <c r="AK17" s="15">
        <f>IFERROR(VLOOKUP($D17,'Today''s Data'!$A$2:$BG$350,47,FALSE),"")</f>
        <v>-1.2999999999999999E-2</v>
      </c>
      <c r="AL17" s="15">
        <f>IFERROR(VLOOKUP($D17,'Today''s Data'!$A$2:$BG$350,46,FALSE),"")</f>
        <v>2.4299999999999999E-2</v>
      </c>
      <c r="AM17" s="65">
        <v>5633792557</v>
      </c>
      <c r="AN17" s="65">
        <f t="shared" si="8"/>
        <v>427041475820.59998</v>
      </c>
      <c r="AO17" s="65" t="str">
        <f t="shared" si="9"/>
        <v>BLUE CHIP</v>
      </c>
      <c r="AP17" s="57">
        <f>IFERROR(VLOOKUP($D17,'Today''s Data'!$A$2:$BG$350,50,FALSE),"")</f>
        <v>-395955662.5</v>
      </c>
    </row>
    <row r="18" spans="2:42" ht="16.5" hidden="1" customHeight="1" x14ac:dyDescent="0.35">
      <c r="B18" s="67">
        <v>13</v>
      </c>
      <c r="C18" s="59" t="s">
        <v>25</v>
      </c>
      <c r="D18" s="93" t="s">
        <v>26</v>
      </c>
      <c r="E18" s="58" t="s">
        <v>27</v>
      </c>
      <c r="F18" s="60" t="s">
        <v>28</v>
      </c>
      <c r="G18" s="65" t="str">
        <f>IFERROR(VLOOKUP($D18,'Today''s Data'!$A$2:$BD$350,2,FALSE),"")</f>
        <v/>
      </c>
      <c r="H18" s="53" t="str">
        <f>IFERROR(VLOOKUP($D18,'Today''s Data'!$A$2:$BD$350,4,FALSE),"")</f>
        <v/>
      </c>
      <c r="I18" s="14" t="str">
        <f>IFERROR(VLOOKUP($D18,'Today''s Data'!$A$2:$BD$350,29,FALSE),"")</f>
        <v/>
      </c>
      <c r="J18" s="65" t="str">
        <f>IFERROR(VLOOKUP($D18,'Today''s Data'!$A$2:$BD$350,20,FALSE),"")</f>
        <v/>
      </c>
      <c r="K18" s="65" t="str">
        <f>IFERROR(VLOOKUP(D18,'Today''s Data'!$A$2:$BD$350,2,FALSE),"")</f>
        <v/>
      </c>
      <c r="L18" s="15" t="str">
        <f t="shared" si="20"/>
        <v/>
      </c>
      <c r="M18" s="65" t="str">
        <f>IFERROR(VLOOKUP($D18,'Previous Data'!$A$2:$BD$350,20,FALSE),"")</f>
        <v/>
      </c>
      <c r="N18" s="65" t="str">
        <f>IFERROR(VLOOKUP($D18,'Previous Data'!$A$2:$BD$350,2,FALSE),"")</f>
        <v/>
      </c>
      <c r="O18" s="15" t="str">
        <f t="shared" si="21"/>
        <v/>
      </c>
      <c r="P18" s="65" t="str">
        <f>IFERROR(VLOOKUP($D18,'Today''s Data'!$A$2:$BD$350,19,FALSE),"")</f>
        <v/>
      </c>
      <c r="Q18" s="65" t="str">
        <f>IFERROR(VLOOKUP($D18,'Today''s Data'!$A$2:$BD$350,2,FALSE),"")</f>
        <v/>
      </c>
      <c r="R18" s="15" t="str">
        <f t="shared" si="22"/>
        <v/>
      </c>
      <c r="S18" s="65" t="str">
        <f>IFERROR(VLOOKUP($D18,'Previous Data'!$A$2:$BD$350,19,FALSE),"")</f>
        <v/>
      </c>
      <c r="T18" s="65" t="str">
        <f>IFERROR(VLOOKUP($D18,'Previous Data'!$A$2:$BD$350,2,FALSE),"")</f>
        <v/>
      </c>
      <c r="U18" s="15" t="str">
        <f t="shared" si="23"/>
        <v/>
      </c>
      <c r="V18" s="64" t="str">
        <f t="shared" si="24"/>
        <v/>
      </c>
      <c r="W18" s="65" t="str">
        <f>IFERROR(VLOOKUP($D18,'Today''s Data'!$A$2:$BD$350,18,FALSE),"")</f>
        <v/>
      </c>
      <c r="X18" s="65" t="str">
        <f>IFERROR(VLOOKUP($D18,'Today''s Data'!$A$2:$BD$350,2,FALSE),"")</f>
        <v/>
      </c>
      <c r="Y18" s="15" t="str">
        <f t="shared" si="25"/>
        <v/>
      </c>
      <c r="Z18" s="65" t="str">
        <f>IFERROR(VLOOKUP($D18,'Previous Data'!$A$2:$BD$350,18,FALSE),"")</f>
        <v/>
      </c>
      <c r="AA18" s="65" t="str">
        <f>IFERROR(VLOOKUP($D18,'Previous Data'!$A$2:$BD$350,2,FALSE),"")</f>
        <v/>
      </c>
      <c r="AB18" s="15" t="str">
        <f t="shared" si="26"/>
        <v/>
      </c>
      <c r="AC18" s="96" t="str">
        <f t="shared" si="27"/>
        <v/>
      </c>
      <c r="AD18" s="69" t="str">
        <f>IFERROR(VLOOKUP($D18,'Today''s Data'!$A$2:$BD$350,9,FALSE),"")</f>
        <v/>
      </c>
      <c r="AE18" s="69" t="str">
        <f>IFERROR(VLOOKUP($D18,'Today''s Data'!$A$2:$BD$350,39,FALSE),"")</f>
        <v/>
      </c>
      <c r="AF18" s="15" t="str">
        <f t="shared" si="28"/>
        <v/>
      </c>
      <c r="AG18" s="72" t="str">
        <f>IFERROR(VLOOKUP($D18,'Today''s Data'!$A$2:$BD$350,10,FALSE),"")</f>
        <v/>
      </c>
      <c r="AH18" s="15" t="str">
        <f>IFERROR(VLOOKUP($D18,'Today''s Data'!$A$2:$BD$350,32,FALSE),"")</f>
        <v/>
      </c>
      <c r="AI18" s="12" t="str">
        <f>IFERROR(VLOOKUP($D18,'Today''s Data'!$A$2:$BD$350,33,FALSE),"")</f>
        <v/>
      </c>
      <c r="AJ18" s="15" t="str">
        <f>IFERROR(VLOOKUP($D18,'Today''s Data'!$A$2:$BG$350,48,FALSE),"")</f>
        <v/>
      </c>
      <c r="AK18" s="15" t="str">
        <f>IFERROR(VLOOKUP($D18,'Today''s Data'!$A$2:$BG$350,47,FALSE),"")</f>
        <v/>
      </c>
      <c r="AL18" s="15" t="str">
        <f>IFERROR(VLOOKUP($D18,'Today''s Data'!$A$2:$BG$350,46,FALSE),"")</f>
        <v/>
      </c>
      <c r="AM18" s="65">
        <v>261824002</v>
      </c>
      <c r="AN18" s="65" t="str">
        <f t="shared" si="8"/>
        <v/>
      </c>
      <c r="AO18" s="65" t="str">
        <f t="shared" si="9"/>
        <v>BLUE CHIP</v>
      </c>
      <c r="AP18" s="57" t="str">
        <f>IFERROR(VLOOKUP($D18,'Today''s Data'!$A$2:$BG$350,50,FALSE),"")</f>
        <v/>
      </c>
    </row>
    <row r="19" spans="2:42" ht="16.5" hidden="1" customHeight="1" x14ac:dyDescent="0.35">
      <c r="B19" s="68">
        <v>14</v>
      </c>
      <c r="C19" s="11" t="s">
        <v>48</v>
      </c>
      <c r="D19" s="92" t="s">
        <v>49</v>
      </c>
      <c r="E19" s="12" t="s">
        <v>19</v>
      </c>
      <c r="F19" s="13" t="s">
        <v>19</v>
      </c>
      <c r="G19" s="65">
        <f>IFERROR(VLOOKUP($D19,'Today''s Data'!$A$2:$BD$350,2,FALSE),"")</f>
        <v>14.5</v>
      </c>
      <c r="H19" s="53">
        <f>IFERROR(VLOOKUP($D19,'Today''s Data'!$A$2:$BD$350,4,FALSE),"")</f>
        <v>-8.2000000000000007E-3</v>
      </c>
      <c r="I19" s="14">
        <f>IFERROR(VLOOKUP($D19,'Today''s Data'!$A$2:$BD$350,29,FALSE),"")</f>
        <v>33.673827833300003</v>
      </c>
      <c r="J19" s="65">
        <f>IFERROR(VLOOKUP($D19,'Today''s Data'!$A$2:$BD$350,20,FALSE),"")</f>
        <v>15.816599999999999</v>
      </c>
      <c r="K19" s="65">
        <f>IFERROR(VLOOKUP(D19,'Today''s Data'!$A$2:$BD$350,2,FALSE),"")</f>
        <v>14.5</v>
      </c>
      <c r="L19" s="15">
        <f t="shared" si="20"/>
        <v>9.079999999999995E-2</v>
      </c>
      <c r="M19" s="65">
        <f>IFERROR(VLOOKUP($D19,'Previous Data'!$A$2:$BD$350,20,FALSE),"")</f>
        <v>15.861800000000001</v>
      </c>
      <c r="N19" s="65">
        <f>IFERROR(VLOOKUP($D19,'Previous Data'!$A$2:$BD$350,2,FALSE),"")</f>
        <v>14.86</v>
      </c>
      <c r="O19" s="15">
        <f t="shared" si="21"/>
        <v>6.7415881561238303E-2</v>
      </c>
      <c r="P19" s="65">
        <f>IFERROR(VLOOKUP($D19,'Today''s Data'!$A$2:$BD$350,19,FALSE),"")</f>
        <v>15.717599999999999</v>
      </c>
      <c r="Q19" s="65">
        <f>IFERROR(VLOOKUP($D19,'Today''s Data'!$A$2:$BD$350,2,FALSE),"")</f>
        <v>14.5</v>
      </c>
      <c r="R19" s="15">
        <f t="shared" si="22"/>
        <v>8.3972413793103384E-2</v>
      </c>
      <c r="S19" s="65">
        <f>IFERROR(VLOOKUP($D19,'Previous Data'!$A$2:$BD$350,19,FALSE),"")</f>
        <v>15.761200000000001</v>
      </c>
      <c r="T19" s="65">
        <f>IFERROR(VLOOKUP($D19,'Previous Data'!$A$2:$BD$350,2,FALSE),"")</f>
        <v>14.86</v>
      </c>
      <c r="U19" s="15">
        <f t="shared" si="23"/>
        <v>6.0646029609690524E-2</v>
      </c>
      <c r="V19" s="64">
        <f t="shared" si="24"/>
        <v>6.2986715529088537E-3</v>
      </c>
      <c r="W19" s="65">
        <f>IFERROR(VLOOKUP($D19,'Today''s Data'!$A$2:$BD$350,18,FALSE),"")</f>
        <v>15.194000000000001</v>
      </c>
      <c r="X19" s="65">
        <f>IFERROR(VLOOKUP($D19,'Today''s Data'!$A$2:$BD$350,2,FALSE),"")</f>
        <v>14.5</v>
      </c>
      <c r="Y19" s="15">
        <f t="shared" si="25"/>
        <v>4.7862068965517299E-2</v>
      </c>
      <c r="Z19" s="65">
        <f>IFERROR(VLOOKUP($D19,'Previous Data'!$A$2:$BD$350,18,FALSE),"")</f>
        <v>15.327999999999999</v>
      </c>
      <c r="AA19" s="65">
        <f>IFERROR(VLOOKUP($D19,'Previous Data'!$A$2:$BD$350,2,FALSE),"")</f>
        <v>14.86</v>
      </c>
      <c r="AB19" s="15">
        <f t="shared" si="26"/>
        <v>3.149394347240915E-2</v>
      </c>
      <c r="AC19" s="96" t="str">
        <f t="shared" si="27"/>
        <v>REVERSE AOTS</v>
      </c>
      <c r="AD19" s="69">
        <f>IFERROR(VLOOKUP($D19,'Today''s Data'!$A$2:$BD$350,9,FALSE),"")</f>
        <v>10514500</v>
      </c>
      <c r="AE19" s="69">
        <f>IFERROR(VLOOKUP($D19,'Today''s Data'!$A$2:$BD$350,39,FALSE),"")</f>
        <v>9681095</v>
      </c>
      <c r="AF19" s="15">
        <f t="shared" si="28"/>
        <v>1.0860858198375287</v>
      </c>
      <c r="AG19" s="72">
        <f>IFERROR(VLOOKUP($D19,'Today''s Data'!$A$2:$BD$350,10,FALSE),"")</f>
        <v>152254406</v>
      </c>
      <c r="AH19" s="15">
        <f>IFERROR(VLOOKUP($D19,'Today''s Data'!$A$2:$BD$350,32,FALSE),"")</f>
        <v>2.5499999999999998E-2</v>
      </c>
      <c r="AI19" s="12" t="str">
        <f>IFERROR(VLOOKUP($D19,'Today''s Data'!$A$2:$BD$350,33,FALSE),"")</f>
        <v>LOW</v>
      </c>
      <c r="AJ19" s="15">
        <f>IFERROR(VLOOKUP($D19,'Today''s Data'!$A$2:$BG$350,48,FALSE),"")</f>
        <v>1.12E-2</v>
      </c>
      <c r="AK19" s="15">
        <f>IFERROR(VLOOKUP($D19,'Today''s Data'!$A$2:$BG$350,47,FALSE),"")</f>
        <v>-5.4800000000000001E-2</v>
      </c>
      <c r="AL19" s="15">
        <f>IFERROR(VLOOKUP($D19,'Today''s Data'!$A$2:$BG$350,46,FALSE),"")</f>
        <v>-9.3799999999999994E-2</v>
      </c>
      <c r="AM19" s="65">
        <v>10250522379</v>
      </c>
      <c r="AN19" s="65">
        <f t="shared" si="8"/>
        <v>148632574495.5</v>
      </c>
      <c r="AO19" s="65" t="s">
        <v>673</v>
      </c>
      <c r="AP19" s="57">
        <f>IFERROR(VLOOKUP($D19,'Today''s Data'!$A$2:$BG$350,50,FALSE),"")</f>
        <v>-58882722</v>
      </c>
    </row>
    <row r="20" spans="2:42" ht="16.5" hidden="1" customHeight="1" x14ac:dyDescent="0.35">
      <c r="B20" s="67">
        <v>15</v>
      </c>
      <c r="C20" s="59" t="s">
        <v>64</v>
      </c>
      <c r="D20" s="93" t="s">
        <v>65</v>
      </c>
      <c r="E20" s="58" t="s">
        <v>14</v>
      </c>
      <c r="F20" s="60" t="s">
        <v>14</v>
      </c>
      <c r="G20" s="65">
        <f>IFERROR(VLOOKUP($D20,'Today''s Data'!$A$2:$BD$350,2,FALSE),"")</f>
        <v>0.88</v>
      </c>
      <c r="H20" s="53">
        <f>IFERROR(VLOOKUP($D20,'Today''s Data'!$A$2:$BD$350,4,FALSE),"")</f>
        <v>2.3300000000000001E-2</v>
      </c>
      <c r="I20" s="14">
        <f>IFERROR(VLOOKUP($D20,'Today''s Data'!$A$2:$BD$350,29,FALSE),"")</f>
        <v>47.861969903099997</v>
      </c>
      <c r="J20" s="65">
        <f>IFERROR(VLOOKUP($D20,'Today''s Data'!$A$2:$BD$350,20,FALSE),"")</f>
        <v>0.94</v>
      </c>
      <c r="K20" s="65">
        <f>IFERROR(VLOOKUP(D20,'Today''s Data'!$A$2:$BD$350,2,FALSE),"")</f>
        <v>0.88</v>
      </c>
      <c r="L20" s="15">
        <f t="shared" si="20"/>
        <v>6.8181818181818121E-2</v>
      </c>
      <c r="M20" s="65">
        <f>IFERROR(VLOOKUP($D20,'Previous Data'!$A$2:$BD$350,20,FALSE),"")</f>
        <v>0.94379999999999997</v>
      </c>
      <c r="N20" s="65">
        <f>IFERROR(VLOOKUP($D20,'Previous Data'!$A$2:$BD$350,2,FALSE),"")</f>
        <v>0.86</v>
      </c>
      <c r="O20" s="15">
        <f t="shared" si="21"/>
        <v>9.744186046511627E-2</v>
      </c>
      <c r="P20" s="65">
        <f>IFERROR(VLOOKUP($D20,'Today''s Data'!$A$2:$BD$350,19,FALSE),"")</f>
        <v>0.89939999999999998</v>
      </c>
      <c r="Q20" s="65">
        <f>IFERROR(VLOOKUP($D20,'Today''s Data'!$A$2:$BD$350,2,FALSE),"")</f>
        <v>0.88</v>
      </c>
      <c r="R20" s="15">
        <f t="shared" si="22"/>
        <v>2.2045454545454514E-2</v>
      </c>
      <c r="S20" s="65">
        <f>IFERROR(VLOOKUP($D20,'Previous Data'!$A$2:$BD$350,19,FALSE),"")</f>
        <v>0.9002</v>
      </c>
      <c r="T20" s="65">
        <f>IFERROR(VLOOKUP($D20,'Previous Data'!$A$2:$BD$350,2,FALSE),"")</f>
        <v>0.86</v>
      </c>
      <c r="U20" s="15">
        <f t="shared" si="23"/>
        <v>4.6744186046511642E-2</v>
      </c>
      <c r="V20" s="64">
        <f t="shared" si="24"/>
        <v>4.5141205247943038E-2</v>
      </c>
      <c r="W20" s="65">
        <f>IFERROR(VLOOKUP($D20,'Today''s Data'!$A$2:$BD$350,18,FALSE),"")</f>
        <v>0.88700000000000001</v>
      </c>
      <c r="X20" s="65">
        <f>IFERROR(VLOOKUP($D20,'Today''s Data'!$A$2:$BD$350,2,FALSE),"")</f>
        <v>0.88</v>
      </c>
      <c r="Y20" s="15">
        <f t="shared" si="25"/>
        <v>7.9545454545454624E-3</v>
      </c>
      <c r="Z20" s="65">
        <f>IFERROR(VLOOKUP($D20,'Previous Data'!$A$2:$BD$350,18,FALSE),"")</f>
        <v>0.89200000000000002</v>
      </c>
      <c r="AA20" s="65">
        <f>IFERROR(VLOOKUP($D20,'Previous Data'!$A$2:$BD$350,2,FALSE),"")</f>
        <v>0.86</v>
      </c>
      <c r="AB20" s="15">
        <f t="shared" si="26"/>
        <v>3.720930232558143E-2</v>
      </c>
      <c r="AC20" s="96" t="str">
        <f t="shared" si="27"/>
        <v>REVERSE AOTS</v>
      </c>
      <c r="AD20" s="69">
        <f>IFERROR(VLOOKUP($D20,'Today''s Data'!$A$2:$BD$350,9,FALSE),"")</f>
        <v>2945000</v>
      </c>
      <c r="AE20" s="69">
        <f>IFERROR(VLOOKUP($D20,'Today''s Data'!$A$2:$BD$350,39,FALSE),"")</f>
        <v>2481450</v>
      </c>
      <c r="AF20" s="15">
        <f t="shared" si="28"/>
        <v>1.1868061012714339</v>
      </c>
      <c r="AG20" s="72">
        <f>IFERROR(VLOOKUP($D20,'Today''s Data'!$A$2:$BD$350,10,FALSE),"")</f>
        <v>2562390</v>
      </c>
      <c r="AH20" s="15">
        <f>IFERROR(VLOOKUP($D20,'Today''s Data'!$A$2:$BD$350,32,FALSE),"")</f>
        <v>3.5900000000000001E-2</v>
      </c>
      <c r="AI20" s="12" t="str">
        <f>IFERROR(VLOOKUP($D20,'Today''s Data'!$A$2:$BD$350,33,FALSE),"")</f>
        <v>NEUTRAL</v>
      </c>
      <c r="AJ20" s="15">
        <f>IFERROR(VLOOKUP($D20,'Today''s Data'!$A$2:$BG$350,48,FALSE),"")</f>
        <v>3.5299999999999998E-2</v>
      </c>
      <c r="AK20" s="15">
        <f>IFERROR(VLOOKUP($D20,'Today''s Data'!$A$2:$BG$350,47,FALSE),"")</f>
        <v>-2.2200000000000001E-2</v>
      </c>
      <c r="AL20" s="15">
        <f>IFERROR(VLOOKUP($D20,'Today''s Data'!$A$2:$BG$350,46,FALSE),"")</f>
        <v>-2.2200000000000001E-2</v>
      </c>
      <c r="AM20" s="65">
        <v>5318095199</v>
      </c>
      <c r="AN20" s="65">
        <f t="shared" si="8"/>
        <v>4679923775.1199999</v>
      </c>
      <c r="AO20" s="65" t="str">
        <f t="shared" si="9"/>
        <v>3RD LINER</v>
      </c>
      <c r="AP20" s="57">
        <f>IFERROR(VLOOKUP($D20,'Today''s Data'!$A$2:$BG$350,50,FALSE),"")</f>
        <v>-155160</v>
      </c>
    </row>
    <row r="21" spans="2:42" ht="16.5" customHeight="1" x14ac:dyDescent="0.35">
      <c r="B21" s="67">
        <v>16</v>
      </c>
      <c r="C21" s="11" t="s">
        <v>64</v>
      </c>
      <c r="D21" s="92" t="s">
        <v>458</v>
      </c>
      <c r="E21" s="12" t="s">
        <v>14</v>
      </c>
      <c r="F21" s="13" t="s">
        <v>14</v>
      </c>
      <c r="G21" s="65">
        <f>IFERROR(VLOOKUP($D21,'Today''s Data'!$A$2:$BD$350,2,FALSE),"")</f>
        <v>108.9</v>
      </c>
      <c r="H21" s="53">
        <f>IFERROR(VLOOKUP($D21,'Today''s Data'!$A$2:$BD$350,4,FALSE),"")</f>
        <v>1.78E-2</v>
      </c>
      <c r="I21" s="14">
        <f>IFERROR(VLOOKUP($D21,'Today''s Data'!$A$2:$BD$350,29,FALSE),"")</f>
        <v>58.823424709400001</v>
      </c>
      <c r="J21" s="65">
        <f>IFERROR(VLOOKUP($D21,'Today''s Data'!$A$2:$BD$350,20,FALSE),"")</f>
        <v>106.9</v>
      </c>
      <c r="K21" s="65">
        <f>IFERROR(VLOOKUP(D21,'Today''s Data'!$A$2:$BD$350,2,FALSE),"")</f>
        <v>108.9</v>
      </c>
      <c r="L21" s="15">
        <f t="shared" si="20"/>
        <v>1.8709073900841908E-2</v>
      </c>
      <c r="M21" s="65">
        <f>IFERROR(VLOOKUP($D21,'Previous Data'!$A$2:$BD$350,20,FALSE),"")</f>
        <v>106.864</v>
      </c>
      <c r="N21" s="65">
        <f>IFERROR(VLOOKUP($D21,'Previous Data'!$A$2:$BD$350,2,FALSE),"")</f>
        <v>107</v>
      </c>
      <c r="O21" s="15">
        <f t="shared" si="21"/>
        <v>1.2726456056295448E-3</v>
      </c>
      <c r="P21" s="65">
        <f>IFERROR(VLOOKUP($D21,'Today''s Data'!$A$2:$BD$350,19,FALSE),"")</f>
        <v>107.654</v>
      </c>
      <c r="Q21" s="65">
        <f>IFERROR(VLOOKUP($D21,'Today''s Data'!$A$2:$BD$350,2,FALSE),"")</f>
        <v>108.9</v>
      </c>
      <c r="R21" s="15">
        <f t="shared" si="22"/>
        <v>1.1574117078789543E-2</v>
      </c>
      <c r="S21" s="65">
        <f>IFERROR(VLOOKUP($D21,'Previous Data'!$A$2:$BD$350,19,FALSE),"")</f>
        <v>107.616</v>
      </c>
      <c r="T21" s="65">
        <f>IFERROR(VLOOKUP($D21,'Previous Data'!$A$2:$BD$350,2,FALSE),"")</f>
        <v>107</v>
      </c>
      <c r="U21" s="15">
        <f t="shared" si="23"/>
        <v>5.7570093457943892E-3</v>
      </c>
      <c r="V21" s="64">
        <f t="shared" si="24"/>
        <v>7.0533208606173119E-3</v>
      </c>
      <c r="W21" s="65">
        <f>IFERROR(VLOOKUP($D21,'Today''s Data'!$A$2:$BD$350,18,FALSE),"")</f>
        <v>107.765</v>
      </c>
      <c r="X21" s="65">
        <f>IFERROR(VLOOKUP($D21,'Today''s Data'!$A$2:$BD$350,2,FALSE),"")</f>
        <v>108.9</v>
      </c>
      <c r="Y21" s="15">
        <f t="shared" si="25"/>
        <v>1.0532176495151535E-2</v>
      </c>
      <c r="Z21" s="65">
        <f>IFERROR(VLOOKUP($D21,'Previous Data'!$A$2:$BD$350,18,FALSE),"")</f>
        <v>107.72</v>
      </c>
      <c r="AA21" s="65">
        <f>IFERROR(VLOOKUP($D21,'Previous Data'!$A$2:$BD$350,2,FALSE),"")</f>
        <v>107</v>
      </c>
      <c r="AB21" s="15">
        <f t="shared" si="26"/>
        <v>6.728971962616812E-3</v>
      </c>
      <c r="AC21" s="96" t="str">
        <f t="shared" si="27"/>
        <v>AOTS+</v>
      </c>
      <c r="AD21" s="69">
        <f>IFERROR(VLOOKUP($D21,'Today''s Data'!$A$2:$BD$350,9,FALSE),"")</f>
        <v>30</v>
      </c>
      <c r="AE21" s="69">
        <f>IFERROR(VLOOKUP($D21,'Today''s Data'!$A$2:$BD$350,39,FALSE),"")</f>
        <v>9646</v>
      </c>
      <c r="AF21" s="15">
        <f t="shared" si="28"/>
        <v>3.1100974497200911E-3</v>
      </c>
      <c r="AG21" s="72">
        <f>IFERROR(VLOOKUP($D21,'Today''s Data'!$A$2:$BD$350,10,FALSE),"")</f>
        <v>3267</v>
      </c>
      <c r="AH21" s="15">
        <f>IFERROR(VLOOKUP($D21,'Today''s Data'!$A$2:$BD$350,32,FALSE),"")</f>
        <v>8.3000000000000001E-3</v>
      </c>
      <c r="AI21" s="12" t="str">
        <f>IFERROR(VLOOKUP($D21,'Today''s Data'!$A$2:$BD$350,33,FALSE),"")</f>
        <v>LOW</v>
      </c>
      <c r="AJ21" s="15">
        <f>IFERROR(VLOOKUP($D21,'Today''s Data'!$A$2:$BG$350,48,FALSE),"")</f>
        <v>8.3000000000000001E-3</v>
      </c>
      <c r="AK21" s="15">
        <f>IFERROR(VLOOKUP($D21,'Today''s Data'!$A$2:$BG$350,47,FALSE),"")</f>
        <v>6.4999999999999997E-3</v>
      </c>
      <c r="AL21" s="15">
        <f>IFERROR(VLOOKUP($D21,'Today''s Data'!$A$2:$BG$350,46,FALSE),"")</f>
        <v>8.3000000000000001E-3</v>
      </c>
      <c r="AM21" s="65">
        <v>20000000</v>
      </c>
      <c r="AN21" s="65">
        <f t="shared" si="8"/>
        <v>2178000000</v>
      </c>
      <c r="AO21" s="65" t="str">
        <f t="shared" si="9"/>
        <v>4TH LINER</v>
      </c>
      <c r="AP21" s="57">
        <f>IFERROR(VLOOKUP($D21,'Today''s Data'!$A$2:$BG$350,50,FALSE),"")</f>
        <v>-3527030</v>
      </c>
    </row>
    <row r="22" spans="2:42" ht="16.5" hidden="1" customHeight="1" x14ac:dyDescent="0.35">
      <c r="B22" s="68">
        <v>17</v>
      </c>
      <c r="C22" s="59" t="s">
        <v>55</v>
      </c>
      <c r="D22" s="93" t="s">
        <v>56</v>
      </c>
      <c r="E22" s="58" t="s">
        <v>14</v>
      </c>
      <c r="F22" s="60" t="s">
        <v>14</v>
      </c>
      <c r="G22" s="65">
        <f>IFERROR(VLOOKUP($D22,'Today''s Data'!$A$2:$BD$350,2,FALSE),"")</f>
        <v>15.12</v>
      </c>
      <c r="H22" s="53">
        <f>IFERROR(VLOOKUP($D22,'Today''s Data'!$A$2:$BD$350,4,FALSE),"")</f>
        <v>-4.2999999999999997E-2</v>
      </c>
      <c r="I22" s="14">
        <f>IFERROR(VLOOKUP($D22,'Today''s Data'!$A$2:$BD$350,29,FALSE),"")</f>
        <v>47.0704995169</v>
      </c>
      <c r="J22" s="65">
        <f>IFERROR(VLOOKUP($D22,'Today''s Data'!$A$2:$BD$350,20,FALSE),"")</f>
        <v>12.0776</v>
      </c>
      <c r="K22" s="65">
        <f>IFERROR(VLOOKUP(D22,'Today''s Data'!$A$2:$BD$350,2,FALSE),"")</f>
        <v>15.12</v>
      </c>
      <c r="L22" s="15">
        <f t="shared" si="20"/>
        <v>0.25190435185798493</v>
      </c>
      <c r="M22" s="65">
        <f>IFERROR(VLOOKUP($D22,'Previous Data'!$A$2:$BD$350,20,FALSE),"")</f>
        <v>11.9177</v>
      </c>
      <c r="N22" s="65">
        <f>IFERROR(VLOOKUP($D22,'Previous Data'!$A$2:$BD$350,2,FALSE),"")</f>
        <v>16.5</v>
      </c>
      <c r="O22" s="15">
        <f t="shared" si="21"/>
        <v>0.38449533047483997</v>
      </c>
      <c r="P22" s="65">
        <f>IFERROR(VLOOKUP($D22,'Today''s Data'!$A$2:$BD$350,19,FALSE),"")</f>
        <v>14.8588</v>
      </c>
      <c r="Q22" s="65">
        <f>IFERROR(VLOOKUP($D22,'Today''s Data'!$A$2:$BD$350,2,FALSE),"")</f>
        <v>15.12</v>
      </c>
      <c r="R22" s="15">
        <f t="shared" si="22"/>
        <v>1.7578808517511424E-2</v>
      </c>
      <c r="S22" s="65">
        <f>IFERROR(VLOOKUP($D22,'Previous Data'!$A$2:$BD$350,19,FALSE),"")</f>
        <v>14.672800000000001</v>
      </c>
      <c r="T22" s="65">
        <f>IFERROR(VLOOKUP($D22,'Previous Data'!$A$2:$BD$350,2,FALSE),"")</f>
        <v>16.5</v>
      </c>
      <c r="U22" s="15">
        <f t="shared" si="23"/>
        <v>0.12452974210784577</v>
      </c>
      <c r="V22" s="64">
        <f t="shared" si="24"/>
        <v>0.2302775385838246</v>
      </c>
      <c r="W22" s="65">
        <f>IFERROR(VLOOKUP($D22,'Today''s Data'!$A$2:$BD$350,18,FALSE),"")</f>
        <v>16.635999999999999</v>
      </c>
      <c r="X22" s="65">
        <f>IFERROR(VLOOKUP($D22,'Today''s Data'!$A$2:$BD$350,2,FALSE),"")</f>
        <v>15.12</v>
      </c>
      <c r="Y22" s="15">
        <f t="shared" si="25"/>
        <v>0.10026455026455026</v>
      </c>
      <c r="Z22" s="65">
        <f>IFERROR(VLOOKUP($D22,'Previous Data'!$A$2:$BD$350,18,FALSE),"")</f>
        <v>16.457999999999998</v>
      </c>
      <c r="AA22" s="65">
        <f>IFERROR(VLOOKUP($D22,'Previous Data'!$A$2:$BD$350,2,FALSE),"")</f>
        <v>16.5</v>
      </c>
      <c r="AB22" s="15">
        <f t="shared" si="26"/>
        <v>2.5519504192490945E-3</v>
      </c>
      <c r="AC22" s="96" t="str">
        <f t="shared" si="27"/>
        <v>AOTS</v>
      </c>
      <c r="AD22" s="69">
        <f>IFERROR(VLOOKUP($D22,'Today''s Data'!$A$2:$BD$350,9,FALSE),"")</f>
        <v>45600</v>
      </c>
      <c r="AE22" s="69">
        <f>IFERROR(VLOOKUP($D22,'Today''s Data'!$A$2:$BD$350,39,FALSE),"")</f>
        <v>178410</v>
      </c>
      <c r="AF22" s="15">
        <f t="shared" si="28"/>
        <v>0.25559105431309903</v>
      </c>
      <c r="AG22" s="72">
        <f>IFERROR(VLOOKUP($D22,'Today''s Data'!$A$2:$BD$350,10,FALSE),"")</f>
        <v>691146</v>
      </c>
      <c r="AH22" s="15">
        <f>IFERROR(VLOOKUP($D22,'Today''s Data'!$A$2:$BD$350,32,FALSE),"")</f>
        <v>0.1179</v>
      </c>
      <c r="AI22" s="12" t="str">
        <f>IFERROR(VLOOKUP($D22,'Today''s Data'!$A$2:$BD$350,33,FALSE),"")</f>
        <v>HIGH</v>
      </c>
      <c r="AJ22" s="15">
        <f>IFERROR(VLOOKUP($D22,'Today''s Data'!$A$2:$BG$350,48,FALSE),"")</f>
        <v>8.0000000000000002E-3</v>
      </c>
      <c r="AK22" s="15">
        <f>IFERROR(VLOOKUP($D22,'Today''s Data'!$A$2:$BG$350,47,FALSE),"")</f>
        <v>-1.8200000000000001E-2</v>
      </c>
      <c r="AL22" s="15">
        <f>IFERROR(VLOOKUP($D22,'Today''s Data'!$A$2:$BG$350,46,FALSE),"")</f>
        <v>0.1739</v>
      </c>
      <c r="AM22" s="65">
        <v>1040001000</v>
      </c>
      <c r="AN22" s="65">
        <f t="shared" si="8"/>
        <v>15724815120</v>
      </c>
      <c r="AO22" s="65" t="str">
        <f t="shared" si="9"/>
        <v>3RD LINER</v>
      </c>
      <c r="AP22" s="57">
        <f>IFERROR(VLOOKUP($D22,'Today''s Data'!$A$2:$BG$350,50,FALSE),"")</f>
        <v>-889758</v>
      </c>
    </row>
    <row r="23" spans="2:42" ht="16.5" hidden="1" customHeight="1" x14ac:dyDescent="0.35">
      <c r="B23" s="67">
        <v>18</v>
      </c>
      <c r="C23" s="11" t="s">
        <v>76</v>
      </c>
      <c r="D23" s="92" t="s">
        <v>77</v>
      </c>
      <c r="E23" s="12" t="s">
        <v>14</v>
      </c>
      <c r="F23" s="13" t="s">
        <v>14</v>
      </c>
      <c r="G23" s="65">
        <f>IFERROR(VLOOKUP($D23,'Today''s Data'!$A$2:$BD$350,2,FALSE),"")</f>
        <v>43.9</v>
      </c>
      <c r="H23" s="53">
        <f>IFERROR(VLOOKUP($D23,'Today''s Data'!$A$2:$BD$350,4,FALSE),"")</f>
        <v>-7.9000000000000008E-3</v>
      </c>
      <c r="I23" s="14">
        <f>IFERROR(VLOOKUP($D23,'Today''s Data'!$A$2:$BD$350,29,FALSE),"")</f>
        <v>44.880223237700001</v>
      </c>
      <c r="J23" s="65">
        <f>IFERROR(VLOOKUP($D23,'Today''s Data'!$A$2:$BD$350,20,FALSE),"")</f>
        <v>43.97</v>
      </c>
      <c r="K23" s="65">
        <f>IFERROR(VLOOKUP(D23,'Today''s Data'!$A$2:$BD$350,2,FALSE),"")</f>
        <v>43.9</v>
      </c>
      <c r="L23" s="15">
        <f t="shared" ref="L23:L86" si="29">IFERROR(IF(OR(ISBLANK(J23),ISBLANK(K23)),"",(MAX(J23,K23)-MIN(J23,K23))/MIN(J23,K23)),"")</f>
        <v>1.5945330296127627E-3</v>
      </c>
      <c r="M23" s="65">
        <f>IFERROR(VLOOKUP($D23,'Previous Data'!$A$2:$BD$350,20,FALSE),"")</f>
        <v>43.984999999999999</v>
      </c>
      <c r="N23" s="65">
        <f>IFERROR(VLOOKUP($D23,'Previous Data'!$A$2:$BD$350,2,FALSE),"")</f>
        <v>45</v>
      </c>
      <c r="O23" s="15">
        <f t="shared" ref="O23:O86" si="30">IFERROR(IF(OR(ISBLANK(M23),ISBLANK(N23)),"",(MAX(M23,N23)-MIN(M23,N23))/MIN(M23,N23)),"")</f>
        <v>2.3076048652949883E-2</v>
      </c>
      <c r="P23" s="65">
        <f>IFERROR(VLOOKUP($D23,'Today''s Data'!$A$2:$BD$350,19,FALSE),"")</f>
        <v>44.725999999999999</v>
      </c>
      <c r="Q23" s="65">
        <f>IFERROR(VLOOKUP($D23,'Today''s Data'!$A$2:$BD$350,2,FALSE),"")</f>
        <v>43.9</v>
      </c>
      <c r="R23" s="15">
        <f t="shared" ref="R23:R86" si="31">IFERROR(IF(OR(ISBLANK(P23),ISBLANK(Q23)),"",(MAX(P23,Q23)-MIN(P23,Q23))/MIN(P23,Q23)),"")</f>
        <v>1.8815489749430536E-2</v>
      </c>
      <c r="S23" s="65">
        <f>IFERROR(VLOOKUP($D23,'Previous Data'!$A$2:$BD$350,19,FALSE),"")</f>
        <v>44.664999999999999</v>
      </c>
      <c r="T23" s="65">
        <f>IFERROR(VLOOKUP($D23,'Previous Data'!$A$2:$BD$350,2,FALSE),"")</f>
        <v>45</v>
      </c>
      <c r="U23" s="15">
        <f t="shared" ref="U23:U86" si="32">IFERROR(IF(OR(ISBLANK(S23),ISBLANK(T23)),"",(MAX(S23,T23)-MIN(S23,T23))/MIN(S23,T23)),"")</f>
        <v>7.5002798611888697E-3</v>
      </c>
      <c r="V23" s="64">
        <f t="shared" ref="V23:V86" si="33">IFERROR((MAX(J23,P23)-MIN(J23,P23))/MIN(J23,P23),"")</f>
        <v>1.7193541050716403E-2</v>
      </c>
      <c r="W23" s="65">
        <f>IFERROR(VLOOKUP($D23,'Today''s Data'!$A$2:$BD$350,18,FALSE),"")</f>
        <v>44.994999999999997</v>
      </c>
      <c r="X23" s="65">
        <f>IFERROR(VLOOKUP($D23,'Today''s Data'!$A$2:$BD$350,2,FALSE),"")</f>
        <v>43.9</v>
      </c>
      <c r="Y23" s="15">
        <f t="shared" ref="Y23:Y86" si="34">IFERROR(IF(OR(ISBLANK(W23),ISBLANK(X23)),"",(MAX(W23,X23)-MIN(W23,X23))/MIN(W23,X23)),"")</f>
        <v>2.494305239179952E-2</v>
      </c>
      <c r="Z23" s="65">
        <f>IFERROR(VLOOKUP($D23,'Previous Data'!$A$2:$BD$350,18,FALSE),"")</f>
        <v>45.25</v>
      </c>
      <c r="AA23" s="65">
        <f>IFERROR(VLOOKUP($D23,'Previous Data'!$A$2:$BD$350,2,FALSE),"")</f>
        <v>45</v>
      </c>
      <c r="AB23" s="15">
        <f t="shared" ref="AB23:AB86" si="35">IFERROR(IF(OR(ISBLANK(Z23),ISBLANK(AA23)),"",(MAX(Z23,AA23)-MIN(Z23,AA23))/MIN(Z23,AA23)),"")</f>
        <v>5.5555555555555558E-3</v>
      </c>
      <c r="AC23" s="96" t="str">
        <f t="shared" ref="AC23:AC86" si="36">IF(AND(J23&gt;P23,J23&gt;W23,M23&gt;N23,J23&lt;K23,L23&lt;2%),"ZEUS STRIKE",IF(AND(W23&gt;Z23,P23&gt;S23,J23&gt;M23,G23&gt;W23,W23&gt;P23,P23&gt;J23),"AOTS+",IF(AND(W23&gt;P23,P23&gt;J23),"AOTS",IF(AND(G23&gt;J23,G23&gt;P23,G23&gt;W23,W23&gt;J23,J23&gt;P23,V23&lt;2%),"FOR AOTS",IF(AND(J23&gt;P23,P23&gt;W23,W23&gt;X23),"REVERSE AOTS",IF(AND(J23&gt;P23,P23&gt;W23),"REVERSE AOTS",""))))))</f>
        <v>AOTS</v>
      </c>
      <c r="AD23" s="69">
        <f>IFERROR(VLOOKUP($D23,'Today''s Data'!$A$2:$BD$350,9,FALSE),"")</f>
        <v>11734800</v>
      </c>
      <c r="AE23" s="69">
        <f>IFERROR(VLOOKUP($D23,'Today''s Data'!$A$2:$BD$350,39,FALSE),"")</f>
        <v>12141660</v>
      </c>
      <c r="AF23" s="15">
        <f t="shared" ref="AF23:AF86" si="37">IFERROR(AD23/AE23,"")</f>
        <v>0.9664905787182313</v>
      </c>
      <c r="AG23" s="72">
        <f>IFERROR(VLOOKUP($D23,'Today''s Data'!$A$2:$BD$350,10,FALSE),"")</f>
        <v>515520010</v>
      </c>
      <c r="AH23" s="15">
        <f>IFERROR(VLOOKUP($D23,'Today''s Data'!$A$2:$BD$350,32,FALSE),"")</f>
        <v>2.6700000000000002E-2</v>
      </c>
      <c r="AI23" s="12" t="str">
        <f>IFERROR(VLOOKUP($D23,'Today''s Data'!$A$2:$BD$350,33,FALSE),"")</f>
        <v>LOW</v>
      </c>
      <c r="AJ23" s="15">
        <f>IFERROR(VLOOKUP($D23,'Today''s Data'!$A$2:$BG$350,48,FALSE),"")</f>
        <v>-1.5699999999999999E-2</v>
      </c>
      <c r="AK23" s="15">
        <f>IFERROR(VLOOKUP($D23,'Today''s Data'!$A$2:$BG$350,47,FALSE),"")</f>
        <v>-7.9000000000000008E-3</v>
      </c>
      <c r="AL23" s="15">
        <f>IFERROR(VLOOKUP($D23,'Today''s Data'!$A$2:$BG$350,46,FALSE),"")</f>
        <v>-1.5699999999999999E-2</v>
      </c>
      <c r="AM23" s="65">
        <v>14724947558</v>
      </c>
      <c r="AN23" s="65">
        <f t="shared" si="8"/>
        <v>646425197796.19995</v>
      </c>
      <c r="AO23" s="65" t="str">
        <f t="shared" si="9"/>
        <v>BLUE CHIP</v>
      </c>
      <c r="AP23" s="57">
        <f>IFERROR(VLOOKUP($D23,'Today''s Data'!$A$2:$BG$350,50,FALSE),"")</f>
        <v>-545162580</v>
      </c>
    </row>
    <row r="24" spans="2:42" ht="16.5" hidden="1" customHeight="1" x14ac:dyDescent="0.35">
      <c r="B24" s="67">
        <v>19</v>
      </c>
      <c r="C24" s="59" t="s">
        <v>655</v>
      </c>
      <c r="D24" s="93" t="s">
        <v>485</v>
      </c>
      <c r="E24" s="58"/>
      <c r="F24" s="60"/>
      <c r="G24" s="65">
        <f>IFERROR(VLOOKUP($D24,'Today''s Data'!$A$2:$BD$350,2,FALSE),"")</f>
        <v>5063.5600000000004</v>
      </c>
      <c r="H24" s="53">
        <f>IFERROR(VLOOKUP($D24,'Today''s Data'!$A$2:$BD$350,4,FALSE),"")</f>
        <v>-4.5999999999999999E-3</v>
      </c>
      <c r="I24" s="14">
        <f>IFERROR(VLOOKUP($D24,'Today''s Data'!$A$2:$BD$350,29,FALSE),"")</f>
        <v>46.204163058699997</v>
      </c>
      <c r="J24" s="65">
        <f>IFERROR(VLOOKUP($D24,'Today''s Data'!$A$2:$BD$350,20,FALSE),"")</f>
        <v>4974.1053000000002</v>
      </c>
      <c r="K24" s="65">
        <f>IFERROR(VLOOKUP(D24,'Today''s Data'!$A$2:$BD$350,2,FALSE),"")</f>
        <v>5063.5600000000004</v>
      </c>
      <c r="L24" s="15">
        <f t="shared" si="29"/>
        <v>1.7984078463316854E-2</v>
      </c>
      <c r="M24" s="65">
        <f>IFERROR(VLOOKUP($D24,'Previous Data'!$A$2:$BD$350,20,FALSE),"")</f>
        <v>4970.0082000000002</v>
      </c>
      <c r="N24" s="65">
        <f>IFERROR(VLOOKUP($D24,'Previous Data'!$A$2:$BD$350,2,FALSE),"")</f>
        <v>5122.17</v>
      </c>
      <c r="O24" s="15">
        <f t="shared" si="30"/>
        <v>3.061600582469861E-2</v>
      </c>
      <c r="P24" s="65">
        <f>IFERROR(VLOOKUP($D24,'Today''s Data'!$A$2:$BD$350,19,FALSE),"")</f>
        <v>5066.2726000000002</v>
      </c>
      <c r="Q24" s="65">
        <f>IFERROR(VLOOKUP($D24,'Today''s Data'!$A$2:$BD$350,2,FALSE),"")</f>
        <v>5063.5600000000004</v>
      </c>
      <c r="R24" s="15">
        <f t="shared" si="31"/>
        <v>5.3571005379611145E-4</v>
      </c>
      <c r="S24" s="65">
        <f>IFERROR(VLOOKUP($D24,'Previous Data'!$A$2:$BD$350,19,FALSE),"")</f>
        <v>5056.4466000000002</v>
      </c>
      <c r="T24" s="65">
        <f>IFERROR(VLOOKUP($D24,'Previous Data'!$A$2:$BD$350,2,FALSE),"")</f>
        <v>5122.17</v>
      </c>
      <c r="U24" s="15">
        <f t="shared" si="32"/>
        <v>1.2997942072600915E-2</v>
      </c>
      <c r="V24" s="64">
        <f t="shared" si="33"/>
        <v>1.8529422768754022E-2</v>
      </c>
      <c r="W24" s="65">
        <f>IFERROR(VLOOKUP($D24,'Today''s Data'!$A$2:$BD$350,18,FALSE),"")</f>
        <v>5111.7704999999996</v>
      </c>
      <c r="X24" s="65">
        <f>IFERROR(VLOOKUP($D24,'Today''s Data'!$A$2:$BD$350,2,FALSE),"")</f>
        <v>5063.5600000000004</v>
      </c>
      <c r="Y24" s="15">
        <f t="shared" si="34"/>
        <v>9.5210681812794209E-3</v>
      </c>
      <c r="Z24" s="65">
        <f>IFERROR(VLOOKUP($D24,'Previous Data'!$A$2:$BD$350,18,FALSE),"")</f>
        <v>5126.78</v>
      </c>
      <c r="AA24" s="65">
        <f>IFERROR(VLOOKUP($D24,'Previous Data'!$A$2:$BD$350,2,FALSE),"")</f>
        <v>5122.17</v>
      </c>
      <c r="AB24" s="15">
        <f t="shared" si="35"/>
        <v>9.0000917579847453E-4</v>
      </c>
      <c r="AC24" s="96" t="str">
        <f t="shared" si="36"/>
        <v>AOTS</v>
      </c>
      <c r="AD24" s="69">
        <f>IFERROR(VLOOKUP($D24,'Today''s Data'!$A$2:$BD$350,9,FALSE),"")</f>
        <v>0</v>
      </c>
      <c r="AE24" s="69">
        <f>IFERROR(VLOOKUP($D24,'Today''s Data'!$A$2:$BD$350,39,FALSE),"")</f>
        <v>0</v>
      </c>
      <c r="AF24" s="15" t="str">
        <f t="shared" si="37"/>
        <v/>
      </c>
      <c r="AG24" s="72">
        <f>IFERROR(VLOOKUP($D24,'Today''s Data'!$A$2:$BD$350,10,FALSE),"")</f>
        <v>0</v>
      </c>
      <c r="AH24" s="15">
        <f>IFERROR(VLOOKUP($D24,'Today''s Data'!$A$2:$BD$350,32,FALSE),"")</f>
        <v>1.12E-2</v>
      </c>
      <c r="AI24" s="12" t="str">
        <f>IFERROR(VLOOKUP($D24,'Today''s Data'!$A$2:$BD$350,33,FALSE),"")</f>
        <v>LOW</v>
      </c>
      <c r="AJ24" s="15">
        <f>IFERROR(VLOOKUP($D24,'Today''s Data'!$A$2:$BG$350,48,FALSE),"")</f>
        <v>-2.3999999999999998E-3</v>
      </c>
      <c r="AK24" s="15">
        <f>IFERROR(VLOOKUP($D24,'Today''s Data'!$A$2:$BG$350,47,FALSE),"")</f>
        <v>-1.2E-2</v>
      </c>
      <c r="AL24" s="15">
        <f>IFERROR(VLOOKUP($D24,'Today''s Data'!$A$2:$BG$350,46,FALSE),"")</f>
        <v>1.47E-2</v>
      </c>
      <c r="AM24" s="65"/>
      <c r="AN24" s="65">
        <f t="shared" si="8"/>
        <v>0</v>
      </c>
      <c r="AO24" s="65" t="s">
        <v>678</v>
      </c>
      <c r="AP24" s="57">
        <f>IFERROR(VLOOKUP($D24,'Today''s Data'!$A$2:$BG$350,50,FALSE),"")</f>
        <v>0</v>
      </c>
    </row>
    <row r="25" spans="2:42" ht="16.5" customHeight="1" x14ac:dyDescent="0.35">
      <c r="B25" s="68">
        <v>20</v>
      </c>
      <c r="C25" s="11" t="s">
        <v>45</v>
      </c>
      <c r="D25" s="92" t="s">
        <v>46</v>
      </c>
      <c r="E25" s="12" t="s">
        <v>39</v>
      </c>
      <c r="F25" s="13" t="s">
        <v>47</v>
      </c>
      <c r="G25" s="65">
        <f>IFERROR(VLOOKUP($D25,'Today''s Data'!$A$2:$BD$350,2,FALSE),"")</f>
        <v>12.9</v>
      </c>
      <c r="H25" s="53">
        <f>IFERROR(VLOOKUP($D25,'Today''s Data'!$A$2:$BD$350,4,FALSE),"")</f>
        <v>1.26E-2</v>
      </c>
      <c r="I25" s="14">
        <f>IFERROR(VLOOKUP($D25,'Today''s Data'!$A$2:$BD$350,29,FALSE),"")</f>
        <v>61.194143248700001</v>
      </c>
      <c r="J25" s="65">
        <f>IFERROR(VLOOKUP($D25,'Today''s Data'!$A$2:$BD$350,20,FALSE),"")</f>
        <v>11.8734</v>
      </c>
      <c r="K25" s="65">
        <f>IFERROR(VLOOKUP(D25,'Today''s Data'!$A$2:$BD$350,2,FALSE),"")</f>
        <v>12.9</v>
      </c>
      <c r="L25" s="15">
        <f t="shared" si="29"/>
        <v>8.6462175956339399E-2</v>
      </c>
      <c r="M25" s="65">
        <f>IFERROR(VLOOKUP($D25,'Previous Data'!$A$2:$BD$350,20,FALSE),"")</f>
        <v>11.8018</v>
      </c>
      <c r="N25" s="65">
        <f>IFERROR(VLOOKUP($D25,'Previous Data'!$A$2:$BD$350,2,FALSE),"")</f>
        <v>12.9</v>
      </c>
      <c r="O25" s="15">
        <f t="shared" si="30"/>
        <v>9.305360199291636E-2</v>
      </c>
      <c r="P25" s="65">
        <f>IFERROR(VLOOKUP($D25,'Today''s Data'!$A$2:$BD$350,19,FALSE),"")</f>
        <v>12.1676</v>
      </c>
      <c r="Q25" s="65">
        <f>IFERROR(VLOOKUP($D25,'Today''s Data'!$A$2:$BD$350,2,FALSE),"")</f>
        <v>12.9</v>
      </c>
      <c r="R25" s="15">
        <f t="shared" si="31"/>
        <v>6.0192642756172143E-2</v>
      </c>
      <c r="S25" s="65">
        <f>IFERROR(VLOOKUP($D25,'Previous Data'!$A$2:$BD$350,19,FALSE),"")</f>
        <v>12.1572</v>
      </c>
      <c r="T25" s="65">
        <f>IFERROR(VLOOKUP($D25,'Previous Data'!$A$2:$BD$350,2,FALSE),"")</f>
        <v>12.9</v>
      </c>
      <c r="U25" s="15">
        <f t="shared" si="32"/>
        <v>6.1099595301549764E-2</v>
      </c>
      <c r="V25" s="64">
        <f t="shared" si="33"/>
        <v>2.4778075361732949E-2</v>
      </c>
      <c r="W25" s="65">
        <f>IFERROR(VLOOKUP($D25,'Today''s Data'!$A$2:$BD$350,18,FALSE),"")</f>
        <v>12.795999999999999</v>
      </c>
      <c r="X25" s="65">
        <f>IFERROR(VLOOKUP($D25,'Today''s Data'!$A$2:$BD$350,2,FALSE),"")</f>
        <v>12.9</v>
      </c>
      <c r="Y25" s="15">
        <f t="shared" si="34"/>
        <v>8.1275398562051411E-3</v>
      </c>
      <c r="Z25" s="65">
        <f>IFERROR(VLOOKUP($D25,'Previous Data'!$A$2:$BD$350,18,FALSE),"")</f>
        <v>12.627000000000001</v>
      </c>
      <c r="AA25" s="65">
        <f>IFERROR(VLOOKUP($D25,'Previous Data'!$A$2:$BD$350,2,FALSE),"")</f>
        <v>12.9</v>
      </c>
      <c r="AB25" s="15">
        <f t="shared" si="35"/>
        <v>2.1620337372297432E-2</v>
      </c>
      <c r="AC25" s="96" t="str">
        <f t="shared" si="36"/>
        <v>AOTS+</v>
      </c>
      <c r="AD25" s="69">
        <f>IFERROR(VLOOKUP($D25,'Today''s Data'!$A$2:$BD$350,9,FALSE),"")</f>
        <v>1461100</v>
      </c>
      <c r="AE25" s="69">
        <f>IFERROR(VLOOKUP($D25,'Today''s Data'!$A$2:$BD$350,39,FALSE),"")</f>
        <v>1864895</v>
      </c>
      <c r="AF25" s="15">
        <f t="shared" si="37"/>
        <v>0.78347574528324648</v>
      </c>
      <c r="AG25" s="72">
        <f>IFERROR(VLOOKUP($D25,'Today''s Data'!$A$2:$BD$350,10,FALSE),"")</f>
        <v>18762192</v>
      </c>
      <c r="AH25" s="15">
        <f>IFERROR(VLOOKUP($D25,'Today''s Data'!$A$2:$BD$350,32,FALSE),"")</f>
        <v>2.24E-2</v>
      </c>
      <c r="AI25" s="12" t="str">
        <f>IFERROR(VLOOKUP($D25,'Today''s Data'!$A$2:$BD$350,33,FALSE),"")</f>
        <v>LOW</v>
      </c>
      <c r="AJ25" s="15">
        <f>IFERROR(VLOOKUP($D25,'Today''s Data'!$A$2:$BG$350,48,FALSE),"")</f>
        <v>1.6000000000000001E-3</v>
      </c>
      <c r="AK25" s="15">
        <f>IFERROR(VLOOKUP($D25,'Today''s Data'!$A$2:$BG$350,47,FALSE),"")</f>
        <v>1.5699999999999999E-2</v>
      </c>
      <c r="AL25" s="15">
        <f>IFERROR(VLOOKUP($D25,'Today''s Data'!$A$2:$BG$350,46,FALSE),"")</f>
        <v>5.74E-2</v>
      </c>
      <c r="AM25" s="65">
        <v>668003586</v>
      </c>
      <c r="AN25" s="65">
        <f t="shared" si="8"/>
        <v>8617246259.3999996</v>
      </c>
      <c r="AO25" s="65" t="str">
        <f t="shared" si="9"/>
        <v>3RD LINER</v>
      </c>
      <c r="AP25" s="57">
        <f>IFERROR(VLOOKUP($D25,'Today''s Data'!$A$2:$BG$350,50,FALSE),"")</f>
        <v>29089406</v>
      </c>
    </row>
    <row r="26" spans="2:42" ht="16.5" customHeight="1" x14ac:dyDescent="0.35">
      <c r="B26" s="67">
        <v>21</v>
      </c>
      <c r="C26" s="59" t="s">
        <v>17</v>
      </c>
      <c r="D26" s="93" t="s">
        <v>18</v>
      </c>
      <c r="E26" s="58" t="s">
        <v>19</v>
      </c>
      <c r="F26" s="60" t="s">
        <v>19</v>
      </c>
      <c r="G26" s="65">
        <f>IFERROR(VLOOKUP($D26,'Today''s Data'!$A$2:$BD$350,2,FALSE),"")</f>
        <v>7.23</v>
      </c>
      <c r="H26" s="53">
        <f>IFERROR(VLOOKUP($D26,'Today''s Data'!$A$2:$BD$350,4,FALSE),"")</f>
        <v>-7.9000000000000001E-2</v>
      </c>
      <c r="I26" s="14">
        <f>IFERROR(VLOOKUP($D26,'Today''s Data'!$A$2:$BD$350,29,FALSE),"")</f>
        <v>54.375501287600002</v>
      </c>
      <c r="J26" s="65">
        <f>IFERROR(VLOOKUP($D26,'Today''s Data'!$A$2:$BD$350,20,FALSE),"")</f>
        <v>7.0034999999999998</v>
      </c>
      <c r="K26" s="65">
        <f>IFERROR(VLOOKUP(D26,'Today''s Data'!$A$2:$BD$350,2,FALSE),"")</f>
        <v>7.23</v>
      </c>
      <c r="L26" s="15">
        <f t="shared" si="29"/>
        <v>3.2340972370957462E-2</v>
      </c>
      <c r="M26" s="65">
        <f>IFERROR(VLOOKUP($D26,'Previous Data'!$A$2:$BD$350,20,FALSE),"")</f>
        <v>6.9922000000000004</v>
      </c>
      <c r="N26" s="65">
        <f>IFERROR(VLOOKUP($D26,'Previous Data'!$A$2:$BD$350,2,FALSE),"")</f>
        <v>6.9</v>
      </c>
      <c r="O26" s="15">
        <f t="shared" si="30"/>
        <v>1.3362318840579718E-2</v>
      </c>
      <c r="P26" s="65">
        <f>IFERROR(VLOOKUP($D26,'Today''s Data'!$A$2:$BD$350,19,FALSE),"")</f>
        <v>7.0190000000000001</v>
      </c>
      <c r="Q26" s="65">
        <f>IFERROR(VLOOKUP($D26,'Today''s Data'!$A$2:$BD$350,2,FALSE),"")</f>
        <v>7.23</v>
      </c>
      <c r="R26" s="15">
        <f t="shared" si="31"/>
        <v>3.0061262288075267E-2</v>
      </c>
      <c r="S26" s="65">
        <f>IFERROR(VLOOKUP($D26,'Previous Data'!$A$2:$BD$350,19,FALSE),"")</f>
        <v>6.9960000000000004</v>
      </c>
      <c r="T26" s="65">
        <f>IFERROR(VLOOKUP($D26,'Previous Data'!$A$2:$BD$350,2,FALSE),"")</f>
        <v>6.9</v>
      </c>
      <c r="U26" s="15">
        <f t="shared" si="32"/>
        <v>1.391304347826088E-2</v>
      </c>
      <c r="V26" s="64">
        <f t="shared" si="33"/>
        <v>2.2131791247233944E-3</v>
      </c>
      <c r="W26" s="65">
        <f>IFERROR(VLOOKUP($D26,'Today''s Data'!$A$2:$BD$350,18,FALSE),"")</f>
        <v>7.0369999999999999</v>
      </c>
      <c r="X26" s="65">
        <f>IFERROR(VLOOKUP($D26,'Today''s Data'!$A$2:$BD$350,2,FALSE),"")</f>
        <v>7.23</v>
      </c>
      <c r="Y26" s="15">
        <f t="shared" si="34"/>
        <v>2.7426460139263961E-2</v>
      </c>
      <c r="Z26" s="65">
        <f>IFERROR(VLOOKUP($D26,'Previous Data'!$A$2:$BD$350,18,FALSE),"")</f>
        <v>6.9844999999999997</v>
      </c>
      <c r="AA26" s="65">
        <f>IFERROR(VLOOKUP($D26,'Previous Data'!$A$2:$BD$350,2,FALSE),"")</f>
        <v>6.9</v>
      </c>
      <c r="AB26" s="15">
        <f t="shared" si="35"/>
        <v>1.2246376811594109E-2</v>
      </c>
      <c r="AC26" s="96" t="str">
        <f t="shared" si="36"/>
        <v>AOTS+</v>
      </c>
      <c r="AD26" s="69">
        <f>IFERROR(VLOOKUP($D26,'Today''s Data'!$A$2:$BD$350,9,FALSE),"")</f>
        <v>417000</v>
      </c>
      <c r="AE26" s="69">
        <f>IFERROR(VLOOKUP($D26,'Today''s Data'!$A$2:$BD$350,39,FALSE),"")</f>
        <v>64450</v>
      </c>
      <c r="AF26" s="15">
        <f t="shared" si="37"/>
        <v>6.4701318851823117</v>
      </c>
      <c r="AG26" s="72">
        <f>IFERROR(VLOOKUP($D26,'Today''s Data'!$A$2:$BD$350,10,FALSE),"")</f>
        <v>3063414</v>
      </c>
      <c r="AH26" s="15">
        <f>IFERROR(VLOOKUP($D26,'Today''s Data'!$A$2:$BD$350,32,FALSE),"")</f>
        <v>2.75E-2</v>
      </c>
      <c r="AI26" s="12" t="str">
        <f>IFERROR(VLOOKUP($D26,'Today''s Data'!$A$2:$BD$350,33,FALSE),"")</f>
        <v>LOW</v>
      </c>
      <c r="AJ26" s="15">
        <f>IFERROR(VLOOKUP($D26,'Today''s Data'!$A$2:$BG$350,48,FALSE),"")</f>
        <v>5.2400000000000002E-2</v>
      </c>
      <c r="AK26" s="15">
        <f>IFERROR(VLOOKUP($D26,'Today''s Data'!$A$2:$BG$350,47,FALSE),"")</f>
        <v>2.5499999999999998E-2</v>
      </c>
      <c r="AL26" s="15">
        <f>IFERROR(VLOOKUP($D26,'Today''s Data'!$A$2:$BG$350,46,FALSE),"")</f>
        <v>2.5499999999999998E-2</v>
      </c>
      <c r="AM26" s="65">
        <v>2500000000</v>
      </c>
      <c r="AN26" s="65">
        <f t="shared" si="8"/>
        <v>18075000000</v>
      </c>
      <c r="AO26" s="65" t="str">
        <f t="shared" si="9"/>
        <v>3RD LINER</v>
      </c>
      <c r="AP26" s="57">
        <f>IFERROR(VLOOKUP($D26,'Today''s Data'!$A$2:$BG$350,50,FALSE),"")</f>
        <v>-318122</v>
      </c>
    </row>
    <row r="27" spans="2:42" ht="16.5" hidden="1" customHeight="1" x14ac:dyDescent="0.35">
      <c r="B27" s="67">
        <v>22</v>
      </c>
      <c r="C27" s="11" t="s">
        <v>37</v>
      </c>
      <c r="D27" s="92" t="s">
        <v>38</v>
      </c>
      <c r="E27" s="12" t="s">
        <v>39</v>
      </c>
      <c r="F27" s="13" t="s">
        <v>40</v>
      </c>
      <c r="G27" s="65">
        <f>IFERROR(VLOOKUP($D27,'Today''s Data'!$A$2:$BD$350,2,FALSE),"")</f>
        <v>38.65</v>
      </c>
      <c r="H27" s="53">
        <f>IFERROR(VLOOKUP($D27,'Today''s Data'!$A$2:$BD$350,4,FALSE),"")</f>
        <v>-8.9999999999999993E-3</v>
      </c>
      <c r="I27" s="14">
        <f>IFERROR(VLOOKUP($D27,'Today''s Data'!$A$2:$BD$350,29,FALSE),"")</f>
        <v>35.540968004</v>
      </c>
      <c r="J27" s="65">
        <f>IFERROR(VLOOKUP($D27,'Today''s Data'!$A$2:$BD$350,20,FALSE),"")</f>
        <v>40.911499999999997</v>
      </c>
      <c r="K27" s="65">
        <f>IFERROR(VLOOKUP(D27,'Today''s Data'!$A$2:$BD$350,2,FALSE),"")</f>
        <v>38.65</v>
      </c>
      <c r="L27" s="15">
        <f t="shared" si="29"/>
        <v>5.8512289780077574E-2</v>
      </c>
      <c r="M27" s="65">
        <f>IFERROR(VLOOKUP($D27,'Previous Data'!$A$2:$BD$350,20,FALSE),"")</f>
        <v>40.968499999999999</v>
      </c>
      <c r="N27" s="65">
        <f>IFERROR(VLOOKUP($D27,'Previous Data'!$A$2:$BD$350,2,FALSE),"")</f>
        <v>39.15</v>
      </c>
      <c r="O27" s="15">
        <f t="shared" si="30"/>
        <v>4.644955300127715E-2</v>
      </c>
      <c r="P27" s="65">
        <f>IFERROR(VLOOKUP($D27,'Today''s Data'!$A$2:$BD$350,19,FALSE),"")</f>
        <v>40.551000000000002</v>
      </c>
      <c r="Q27" s="65">
        <f>IFERROR(VLOOKUP($D27,'Today''s Data'!$A$2:$BD$350,2,FALSE),"")</f>
        <v>38.65</v>
      </c>
      <c r="R27" s="15">
        <f t="shared" si="31"/>
        <v>4.9184993531694782E-2</v>
      </c>
      <c r="S27" s="65">
        <f>IFERROR(VLOOKUP($D27,'Previous Data'!$A$2:$BD$350,19,FALSE),"")</f>
        <v>40.540999999999997</v>
      </c>
      <c r="T27" s="65">
        <f>IFERROR(VLOOKUP($D27,'Previous Data'!$A$2:$BD$350,2,FALSE),"")</f>
        <v>39.15</v>
      </c>
      <c r="U27" s="15">
        <f t="shared" si="32"/>
        <v>3.553001277139204E-2</v>
      </c>
      <c r="V27" s="64">
        <f t="shared" si="33"/>
        <v>8.8900397030898057E-3</v>
      </c>
      <c r="W27" s="65">
        <f>IFERROR(VLOOKUP($D27,'Today''s Data'!$A$2:$BD$350,18,FALSE),"")</f>
        <v>40.1325</v>
      </c>
      <c r="X27" s="65">
        <f>IFERROR(VLOOKUP($D27,'Today''s Data'!$A$2:$BD$350,2,FALSE),"")</f>
        <v>38.65</v>
      </c>
      <c r="Y27" s="15">
        <f t="shared" si="34"/>
        <v>3.835705045278142E-2</v>
      </c>
      <c r="Z27" s="65">
        <f>IFERROR(VLOOKUP($D27,'Previous Data'!$A$2:$BD$350,18,FALSE),"")</f>
        <v>40.407499999999999</v>
      </c>
      <c r="AA27" s="65">
        <f>IFERROR(VLOOKUP($D27,'Previous Data'!$A$2:$BD$350,2,FALSE),"")</f>
        <v>39.15</v>
      </c>
      <c r="AB27" s="15">
        <f t="shared" si="35"/>
        <v>3.2120051085568334E-2</v>
      </c>
      <c r="AC27" s="96" t="str">
        <f t="shared" si="36"/>
        <v>REVERSE AOTS</v>
      </c>
      <c r="AD27" s="69">
        <f>IFERROR(VLOOKUP($D27,'Today''s Data'!$A$2:$BD$350,9,FALSE),"")</f>
        <v>1262600</v>
      </c>
      <c r="AE27" s="69">
        <f>IFERROR(VLOOKUP($D27,'Today''s Data'!$A$2:$BD$350,39,FALSE),"")</f>
        <v>1318800</v>
      </c>
      <c r="AF27" s="15">
        <f t="shared" si="37"/>
        <v>0.95738550197148919</v>
      </c>
      <c r="AG27" s="72">
        <f>IFERROR(VLOOKUP($D27,'Today''s Data'!$A$2:$BD$350,10,FALSE),"")</f>
        <v>48968030</v>
      </c>
      <c r="AH27" s="15">
        <f>IFERROR(VLOOKUP($D27,'Today''s Data'!$A$2:$BD$350,32,FALSE),"")</f>
        <v>1.7899999999999999E-2</v>
      </c>
      <c r="AI27" s="12" t="str">
        <f>IFERROR(VLOOKUP($D27,'Today''s Data'!$A$2:$BD$350,33,FALSE),"")</f>
        <v>LOW</v>
      </c>
      <c r="AJ27" s="15">
        <f>IFERROR(VLOOKUP($D27,'Today''s Data'!$A$2:$BG$350,48,FALSE),"")</f>
        <v>-1.9E-2</v>
      </c>
      <c r="AK27" s="15">
        <f>IFERROR(VLOOKUP($D27,'Today''s Data'!$A$2:$BG$350,47,FALSE),"")</f>
        <v>-5.7299999999999997E-2</v>
      </c>
      <c r="AL27" s="15">
        <f>IFERROR(VLOOKUP($D27,'Today''s Data'!$A$2:$BG$350,46,FALSE),"")</f>
        <v>-6.9800000000000001E-2</v>
      </c>
      <c r="AM27" s="65">
        <v>7358604307</v>
      </c>
      <c r="AN27" s="65">
        <f t="shared" si="8"/>
        <v>284410056465.54999</v>
      </c>
      <c r="AO27" s="65" t="str">
        <f t="shared" si="9"/>
        <v>BLUE CHIP</v>
      </c>
      <c r="AP27" s="57">
        <f>IFERROR(VLOOKUP($D27,'Today''s Data'!$A$2:$BG$350,50,FALSE),"")</f>
        <v>-281188459.99959999</v>
      </c>
    </row>
    <row r="28" spans="2:42" ht="16.5" hidden="1" customHeight="1" x14ac:dyDescent="0.35">
      <c r="B28" s="68">
        <v>23</v>
      </c>
      <c r="C28" s="59" t="s">
        <v>29</v>
      </c>
      <c r="D28" s="93" t="s">
        <v>30</v>
      </c>
      <c r="E28" s="58" t="s">
        <v>10</v>
      </c>
      <c r="F28" s="60" t="s">
        <v>31</v>
      </c>
      <c r="G28" s="65">
        <f>IFERROR(VLOOKUP($D28,'Today''s Data'!$A$2:$BD$350,2,FALSE),"")</f>
        <v>0.44</v>
      </c>
      <c r="H28" s="53">
        <f>IFERROR(VLOOKUP($D28,'Today''s Data'!$A$2:$BD$350,4,FALSE),"")</f>
        <v>-1.12E-2</v>
      </c>
      <c r="I28" s="14">
        <f>IFERROR(VLOOKUP($D28,'Today''s Data'!$A$2:$BD$350,29,FALSE),"")</f>
        <v>48.046386986100003</v>
      </c>
      <c r="J28" s="65">
        <f>IFERROR(VLOOKUP($D28,'Today''s Data'!$A$2:$BD$350,20,FALSE),"")</f>
        <v>0.48580000000000001</v>
      </c>
      <c r="K28" s="65">
        <f>IFERROR(VLOOKUP(D28,'Today''s Data'!$A$2:$BD$350,2,FALSE),"")</f>
        <v>0.44</v>
      </c>
      <c r="L28" s="15">
        <f t="shared" si="29"/>
        <v>0.10409090909090911</v>
      </c>
      <c r="M28" s="65">
        <f>IFERROR(VLOOKUP($D28,'Previous Data'!$A$2:$BD$350,20,FALSE),"")</f>
        <v>0.48885000000000001</v>
      </c>
      <c r="N28" s="65">
        <f>IFERROR(VLOOKUP($D28,'Previous Data'!$A$2:$BD$350,2,FALSE),"")</f>
        <v>0.44</v>
      </c>
      <c r="O28" s="15">
        <f t="shared" si="30"/>
        <v>0.11102272727272729</v>
      </c>
      <c r="P28" s="65">
        <f>IFERROR(VLOOKUP($D28,'Today''s Data'!$A$2:$BD$350,19,FALSE),"")</f>
        <v>0.4526</v>
      </c>
      <c r="Q28" s="65">
        <f>IFERROR(VLOOKUP($D28,'Today''s Data'!$A$2:$BD$350,2,FALSE),"")</f>
        <v>0.44</v>
      </c>
      <c r="R28" s="15">
        <f t="shared" si="31"/>
        <v>2.8636363636363637E-2</v>
      </c>
      <c r="S28" s="65">
        <f>IFERROR(VLOOKUP($D28,'Previous Data'!$A$2:$BD$350,19,FALSE),"")</f>
        <v>0.45440000000000003</v>
      </c>
      <c r="T28" s="65">
        <f>IFERROR(VLOOKUP($D28,'Previous Data'!$A$2:$BD$350,2,FALSE),"")</f>
        <v>0.44</v>
      </c>
      <c r="U28" s="15">
        <f t="shared" si="32"/>
        <v>3.2727272727272778E-2</v>
      </c>
      <c r="V28" s="64">
        <f t="shared" si="33"/>
        <v>7.3353954927087947E-2</v>
      </c>
      <c r="W28" s="65">
        <f>IFERROR(VLOOKUP($D28,'Today''s Data'!$A$2:$BD$350,18,FALSE),"")</f>
        <v>0.442</v>
      </c>
      <c r="X28" s="65">
        <f>IFERROR(VLOOKUP($D28,'Today''s Data'!$A$2:$BD$350,2,FALSE),"")</f>
        <v>0.44</v>
      </c>
      <c r="Y28" s="15">
        <f t="shared" si="34"/>
        <v>4.5454545454545496E-3</v>
      </c>
      <c r="Z28" s="65">
        <f>IFERROR(VLOOKUP($D28,'Previous Data'!$A$2:$BD$350,18,FALSE),"")</f>
        <v>0.44174999999999998</v>
      </c>
      <c r="AA28" s="65">
        <f>IFERROR(VLOOKUP($D28,'Previous Data'!$A$2:$BD$350,2,FALSE),"")</f>
        <v>0.44</v>
      </c>
      <c r="AB28" s="15">
        <f t="shared" si="35"/>
        <v>3.9772727272726679E-3</v>
      </c>
      <c r="AC28" s="96" t="str">
        <f t="shared" si="36"/>
        <v>REVERSE AOTS</v>
      </c>
      <c r="AD28" s="69">
        <f>IFERROR(VLOOKUP($D28,'Today''s Data'!$A$2:$BD$350,9,FALSE),"")</f>
        <v>160000</v>
      </c>
      <c r="AE28" s="69">
        <f>IFERROR(VLOOKUP($D28,'Today''s Data'!$A$2:$BD$350,39,FALSE),"")</f>
        <v>1233500</v>
      </c>
      <c r="AF28" s="15">
        <f t="shared" si="37"/>
        <v>0.12971220105391162</v>
      </c>
      <c r="AG28" s="72">
        <f>IFERROR(VLOOKUP($D28,'Today''s Data'!$A$2:$BD$350,10,FALSE),"")</f>
        <v>70150</v>
      </c>
      <c r="AH28" s="15">
        <f>IFERROR(VLOOKUP($D28,'Today''s Data'!$A$2:$BD$350,32,FALSE),"")</f>
        <v>2.9899999999999999E-2</v>
      </c>
      <c r="AI28" s="12" t="str">
        <f>IFERROR(VLOOKUP($D28,'Today''s Data'!$A$2:$BD$350,33,FALSE),"")</f>
        <v>LOW</v>
      </c>
      <c r="AJ28" s="15">
        <f>IFERROR(VLOOKUP($D28,'Today''s Data'!$A$2:$BG$350,48,FALSE),"")</f>
        <v>2.3300000000000001E-2</v>
      </c>
      <c r="AK28" s="15">
        <f>IFERROR(VLOOKUP($D28,'Today''s Data'!$A$2:$BG$350,47,FALSE),"")</f>
        <v>1.15E-2</v>
      </c>
      <c r="AL28" s="15">
        <f>IFERROR(VLOOKUP($D28,'Today''s Data'!$A$2:$BG$350,46,FALSE),"")</f>
        <v>-8.3299999999999999E-2</v>
      </c>
      <c r="AM28" s="65">
        <v>7504203997</v>
      </c>
      <c r="AN28" s="65">
        <f t="shared" si="8"/>
        <v>3301849758.6799998</v>
      </c>
      <c r="AO28" s="65" t="str">
        <f t="shared" si="9"/>
        <v>3RD LINER</v>
      </c>
      <c r="AP28" s="57">
        <f>IFERROR(VLOOKUP($D28,'Today''s Data'!$A$2:$BG$350,50,FALSE),"")</f>
        <v>3600</v>
      </c>
    </row>
    <row r="29" spans="2:42" ht="16.5" hidden="1" customHeight="1" x14ac:dyDescent="0.35">
      <c r="B29" s="67">
        <v>24</v>
      </c>
      <c r="C29" s="11" t="s">
        <v>59</v>
      </c>
      <c r="D29" s="92" t="s">
        <v>60</v>
      </c>
      <c r="E29" s="12" t="s">
        <v>10</v>
      </c>
      <c r="F29" s="13" t="s">
        <v>61</v>
      </c>
      <c r="G29" s="65">
        <f>IFERROR(VLOOKUP($D29,'Today''s Data'!$A$2:$BD$350,2,FALSE),"")</f>
        <v>5.8999999999999997E-2</v>
      </c>
      <c r="H29" s="53">
        <f>IFERROR(VLOOKUP($D29,'Today''s Data'!$A$2:$BD$350,4,FALSE),"")</f>
        <v>5.3600000000000002E-2</v>
      </c>
      <c r="I29" s="14">
        <f>IFERROR(VLOOKUP($D29,'Today''s Data'!$A$2:$BD$350,29,FALSE),"")</f>
        <v>66.611125019900001</v>
      </c>
      <c r="J29" s="65">
        <f>IFERROR(VLOOKUP($D29,'Today''s Data'!$A$2:$BD$350,20,FALSE),"")</f>
        <v>4.7539999999999999E-2</v>
      </c>
      <c r="K29" s="65">
        <f>IFERROR(VLOOKUP(D29,'Today''s Data'!$A$2:$BD$350,2,FALSE),"")</f>
        <v>5.8999999999999997E-2</v>
      </c>
      <c r="L29" s="15">
        <f t="shared" si="29"/>
        <v>0.24106015986537649</v>
      </c>
      <c r="M29" s="65">
        <f>IFERROR(VLOOKUP($D29,'Previous Data'!$A$2:$BD$350,20,FALSE),"")</f>
        <v>4.718E-2</v>
      </c>
      <c r="N29" s="65">
        <f>IFERROR(VLOOKUP($D29,'Previous Data'!$A$2:$BD$350,2,FALSE),"")</f>
        <v>0.06</v>
      </c>
      <c r="O29" s="15">
        <f t="shared" si="30"/>
        <v>0.27172530733361588</v>
      </c>
      <c r="P29" s="65">
        <f>IFERROR(VLOOKUP($D29,'Today''s Data'!$A$2:$BD$350,19,FALSE),"")</f>
        <v>4.6739999999999997E-2</v>
      </c>
      <c r="Q29" s="65">
        <f>IFERROR(VLOOKUP($D29,'Today''s Data'!$A$2:$BD$350,2,FALSE),"")</f>
        <v>5.8999999999999997E-2</v>
      </c>
      <c r="R29" s="15">
        <f t="shared" si="31"/>
        <v>0.26230209670517762</v>
      </c>
      <c r="S29" s="65">
        <f>IFERROR(VLOOKUP($D29,'Previous Data'!$A$2:$BD$350,19,FALSE),"")</f>
        <v>4.6240000000000003E-2</v>
      </c>
      <c r="T29" s="65">
        <f>IFERROR(VLOOKUP($D29,'Previous Data'!$A$2:$BD$350,2,FALSE),"")</f>
        <v>0.06</v>
      </c>
      <c r="U29" s="15">
        <f t="shared" si="32"/>
        <v>0.29757785467128012</v>
      </c>
      <c r="V29" s="64">
        <f t="shared" si="33"/>
        <v>1.711596063329059E-2</v>
      </c>
      <c r="W29" s="65">
        <f>IFERROR(VLOOKUP($D29,'Today''s Data'!$A$2:$BD$350,18,FALSE),"")</f>
        <v>5.1150000000000001E-2</v>
      </c>
      <c r="X29" s="65">
        <f>IFERROR(VLOOKUP($D29,'Today''s Data'!$A$2:$BD$350,2,FALSE),"")</f>
        <v>5.8999999999999997E-2</v>
      </c>
      <c r="Y29" s="15">
        <f t="shared" si="34"/>
        <v>0.15347018572825016</v>
      </c>
      <c r="Z29" s="65">
        <f>IFERROR(VLOOKUP($D29,'Previous Data'!$A$2:$BD$350,18,FALSE),"")</f>
        <v>5.015E-2</v>
      </c>
      <c r="AA29" s="65">
        <f>IFERROR(VLOOKUP($D29,'Previous Data'!$A$2:$BD$350,2,FALSE),"")</f>
        <v>0.06</v>
      </c>
      <c r="AB29" s="15">
        <f t="shared" si="35"/>
        <v>0.19641076769690921</v>
      </c>
      <c r="AC29" s="96" t="str">
        <f t="shared" si="36"/>
        <v>FOR AOTS</v>
      </c>
      <c r="AD29" s="69">
        <f>IFERROR(VLOOKUP($D29,'Today''s Data'!$A$2:$BD$350,9,FALSE),"")</f>
        <v>450570000</v>
      </c>
      <c r="AE29" s="69">
        <f>IFERROR(VLOOKUP($D29,'Today''s Data'!$A$2:$BD$350,39,FALSE),"")</f>
        <v>180445000</v>
      </c>
      <c r="AF29" s="15">
        <f t="shared" si="37"/>
        <v>2.4969935437390895</v>
      </c>
      <c r="AG29" s="72">
        <f>IFERROR(VLOOKUP($D29,'Today''s Data'!$A$2:$BD$350,10,FALSE),"")</f>
        <v>26375600</v>
      </c>
      <c r="AH29" s="15">
        <f>IFERROR(VLOOKUP($D29,'Today''s Data'!$A$2:$BD$350,32,FALSE),"")</f>
        <v>7.0099999999999996E-2</v>
      </c>
      <c r="AI29" s="12" t="str">
        <f>IFERROR(VLOOKUP($D29,'Today''s Data'!$A$2:$BD$350,33,FALSE),"")</f>
        <v>HIGH</v>
      </c>
      <c r="AJ29" s="15">
        <f>IFERROR(VLOOKUP($D29,'Today''s Data'!$A$2:$BG$350,48,FALSE),"")</f>
        <v>3.5099999999999999E-2</v>
      </c>
      <c r="AK29" s="15">
        <f>IFERROR(VLOOKUP($D29,'Today''s Data'!$A$2:$BG$350,47,FALSE),"")</f>
        <v>0.22919999999999999</v>
      </c>
      <c r="AL29" s="15">
        <f>IFERROR(VLOOKUP($D29,'Today''s Data'!$A$2:$BG$350,46,FALSE),"")</f>
        <v>0.40479999999999999</v>
      </c>
      <c r="AM29" s="65">
        <v>275196071520</v>
      </c>
      <c r="AN29" s="65">
        <f t="shared" si="8"/>
        <v>16236568219.679998</v>
      </c>
      <c r="AO29" s="65" t="str">
        <f t="shared" si="9"/>
        <v>3RD LINER</v>
      </c>
      <c r="AP29" s="57">
        <f>IFERROR(VLOOKUP($D29,'Today''s Data'!$A$2:$BG$350,50,FALSE),"")</f>
        <v>-3936740</v>
      </c>
    </row>
    <row r="30" spans="2:42" ht="16.5" hidden="1" customHeight="1" x14ac:dyDescent="0.35">
      <c r="B30" s="67">
        <v>25</v>
      </c>
      <c r="C30" s="11"/>
      <c r="D30" s="92" t="s">
        <v>595</v>
      </c>
      <c r="E30" s="12"/>
      <c r="F30" s="13"/>
      <c r="G30" s="65">
        <f>IFERROR(VLOOKUP($D30,'Today''s Data'!$A$2:$BD$350,2,FALSE),"")</f>
        <v>0.89</v>
      </c>
      <c r="H30" s="53">
        <f>IFERROR(VLOOKUP($D30,'Today''s Data'!$A$2:$BD$350,4,FALSE),"")</f>
        <v>-3.2599999999999997E-2</v>
      </c>
      <c r="I30" s="14">
        <f>IFERROR(VLOOKUP($D30,'Today''s Data'!$A$2:$BD$350,29,FALSE),"")</f>
        <v>42.053117652899999</v>
      </c>
      <c r="J30" s="65">
        <f>IFERROR(VLOOKUP($D30,'Today''s Data'!$A$2:$BD$350,20,FALSE),"")</f>
        <v>1.0235000000000001</v>
      </c>
      <c r="K30" s="65">
        <f>IFERROR(VLOOKUP(D30,'Today''s Data'!$A$2:$BD$350,2,FALSE),"")</f>
        <v>0.89</v>
      </c>
      <c r="L30" s="15">
        <f t="shared" si="29"/>
        <v>0.15000000000000008</v>
      </c>
      <c r="M30" s="65">
        <f>IFERROR(VLOOKUP($D30,'Previous Data'!$A$2:$BD$350,20,FALSE),"")</f>
        <v>1.0284</v>
      </c>
      <c r="N30" s="65">
        <f>IFERROR(VLOOKUP($D30,'Previous Data'!$A$2:$BD$350,2,FALSE),"")</f>
        <v>1</v>
      </c>
      <c r="O30" s="15">
        <f t="shared" si="30"/>
        <v>2.8399999999999981E-2</v>
      </c>
      <c r="P30" s="65">
        <f>IFERROR(VLOOKUP($D30,'Today''s Data'!$A$2:$BD$350,19,FALSE),"")</f>
        <v>0.98180000000000001</v>
      </c>
      <c r="Q30" s="65">
        <f>IFERROR(VLOOKUP($D30,'Today''s Data'!$A$2:$BD$350,2,FALSE),"")</f>
        <v>0.89</v>
      </c>
      <c r="R30" s="15">
        <f t="shared" si="31"/>
        <v>0.10314606741573033</v>
      </c>
      <c r="S30" s="65">
        <f>IFERROR(VLOOKUP($D30,'Previous Data'!$A$2:$BD$350,19,FALSE),"")</f>
        <v>0.98499999999999999</v>
      </c>
      <c r="T30" s="65">
        <f>IFERROR(VLOOKUP($D30,'Previous Data'!$A$2:$BD$350,2,FALSE),"")</f>
        <v>1</v>
      </c>
      <c r="U30" s="15">
        <f t="shared" si="32"/>
        <v>1.5228426395939101E-2</v>
      </c>
      <c r="V30" s="64">
        <f t="shared" si="33"/>
        <v>4.2473008759421539E-2</v>
      </c>
      <c r="W30" s="65">
        <f>IFERROR(VLOOKUP($D30,'Today''s Data'!$A$2:$BD$350,18,FALSE),"")</f>
        <v>0.98099999999999998</v>
      </c>
      <c r="X30" s="65">
        <f>IFERROR(VLOOKUP($D30,'Today''s Data'!$A$2:$BD$350,2,FALSE),"")</f>
        <v>0.89</v>
      </c>
      <c r="Y30" s="15">
        <f t="shared" si="34"/>
        <v>0.10224719101123592</v>
      </c>
      <c r="Z30" s="65">
        <f>IFERROR(VLOOKUP($D30,'Previous Data'!$A$2:$BD$350,18,FALSE),"")</f>
        <v>0.98950000000000005</v>
      </c>
      <c r="AA30" s="65">
        <f>IFERROR(VLOOKUP($D30,'Previous Data'!$A$2:$BD$350,2,FALSE),"")</f>
        <v>1</v>
      </c>
      <c r="AB30" s="15">
        <f t="shared" si="35"/>
        <v>1.0611419909044925E-2</v>
      </c>
      <c r="AC30" s="96" t="str">
        <f t="shared" si="36"/>
        <v>REVERSE AOTS</v>
      </c>
      <c r="AD30" s="69">
        <f>IFERROR(VLOOKUP($D30,'Today''s Data'!$A$2:$BD$350,9,FALSE),"")</f>
        <v>827000</v>
      </c>
      <c r="AE30" s="69">
        <f>IFERROR(VLOOKUP($D30,'Today''s Data'!$A$2:$BD$350,39,FALSE),"")</f>
        <v>1167400</v>
      </c>
      <c r="AF30" s="15">
        <f t="shared" si="37"/>
        <v>0.70841185540517393</v>
      </c>
      <c r="AG30" s="72">
        <f>IFERROR(VLOOKUP($D30,'Today''s Data'!$A$2:$BD$350,10,FALSE),"")</f>
        <v>764250</v>
      </c>
      <c r="AH30" s="15">
        <f>IFERROR(VLOOKUP($D30,'Today''s Data'!$A$2:$BD$350,32,FALSE),"")</f>
        <v>8.7499999999999994E-2</v>
      </c>
      <c r="AI30" s="12" t="str">
        <f>IFERROR(VLOOKUP($D30,'Today''s Data'!$A$2:$BD$350,33,FALSE),"")</f>
        <v>HIGH</v>
      </c>
      <c r="AJ30" s="15">
        <f>IFERROR(VLOOKUP($D30,'Today''s Data'!$A$2:$BG$350,48,FALSE),"")</f>
        <v>-7.2900000000000006E-2</v>
      </c>
      <c r="AK30" s="15">
        <f>IFERROR(VLOOKUP($D30,'Today''s Data'!$A$2:$BG$350,47,FALSE),"")</f>
        <v>-5.3199999999999997E-2</v>
      </c>
      <c r="AL30" s="15">
        <f>IFERROR(VLOOKUP($D30,'Today''s Data'!$A$2:$BG$350,46,FALSE),"")</f>
        <v>-0.11</v>
      </c>
      <c r="AM30" s="65">
        <v>3003302538</v>
      </c>
      <c r="AN30" s="65">
        <f t="shared" si="8"/>
        <v>2672939258.8200002</v>
      </c>
      <c r="AO30" s="65" t="str">
        <f t="shared" si="9"/>
        <v>4TH LINER</v>
      </c>
      <c r="AP30" s="57">
        <f>IFERROR(VLOOKUP($D30,'Today''s Data'!$A$2:$BG$350,50,FALSE),"")</f>
        <v>1640</v>
      </c>
    </row>
    <row r="31" spans="2:42" ht="16.5" hidden="1" customHeight="1" x14ac:dyDescent="0.35">
      <c r="B31" s="68">
        <v>26</v>
      </c>
      <c r="C31" s="59" t="s">
        <v>57</v>
      </c>
      <c r="D31" s="93" t="s">
        <v>58</v>
      </c>
      <c r="E31" s="58" t="s">
        <v>43</v>
      </c>
      <c r="F31" s="60" t="s">
        <v>44</v>
      </c>
      <c r="G31" s="65">
        <f>IFERROR(VLOOKUP($D31,'Today''s Data'!$A$2:$BD$350,2,FALSE),"")</f>
        <v>1.77</v>
      </c>
      <c r="H31" s="53">
        <f>IFERROR(VLOOKUP($D31,'Today''s Data'!$A$2:$BD$350,4,FALSE),"")</f>
        <v>4.7300000000000002E-2</v>
      </c>
      <c r="I31" s="14">
        <f>IFERROR(VLOOKUP($D31,'Today''s Data'!$A$2:$BD$350,29,FALSE),"")</f>
        <v>61.658232823900001</v>
      </c>
      <c r="J31" s="65">
        <f>IFERROR(VLOOKUP($D31,'Today''s Data'!$A$2:$BD$350,20,FALSE),"")</f>
        <v>1.6536999999999999</v>
      </c>
      <c r="K31" s="65">
        <f>IFERROR(VLOOKUP(D31,'Today''s Data'!$A$2:$BD$350,2,FALSE),"")</f>
        <v>1.77</v>
      </c>
      <c r="L31" s="15">
        <f t="shared" si="29"/>
        <v>7.0327145189574933E-2</v>
      </c>
      <c r="M31" s="65">
        <f>IFERROR(VLOOKUP($D31,'Previous Data'!$A$2:$BD$350,20,FALSE),"")</f>
        <v>1.6581999999999999</v>
      </c>
      <c r="N31" s="65">
        <f>IFERROR(VLOOKUP($D31,'Previous Data'!$A$2:$BD$350,2,FALSE),"")</f>
        <v>1.85</v>
      </c>
      <c r="O31" s="15">
        <f t="shared" si="30"/>
        <v>0.11566759136412991</v>
      </c>
      <c r="P31" s="65">
        <f>IFERROR(VLOOKUP($D31,'Today''s Data'!$A$2:$BD$350,19,FALSE),"")</f>
        <v>1.5651999999999999</v>
      </c>
      <c r="Q31" s="65">
        <f>IFERROR(VLOOKUP($D31,'Today''s Data'!$A$2:$BD$350,2,FALSE),"")</f>
        <v>1.77</v>
      </c>
      <c r="R31" s="15">
        <f t="shared" si="31"/>
        <v>0.13084589828775881</v>
      </c>
      <c r="S31" s="65">
        <f>IFERROR(VLOOKUP($D31,'Previous Data'!$A$2:$BD$350,19,FALSE),"")</f>
        <v>1.5608</v>
      </c>
      <c r="T31" s="65">
        <f>IFERROR(VLOOKUP($D31,'Previous Data'!$A$2:$BD$350,2,FALSE),"")</f>
        <v>1.85</v>
      </c>
      <c r="U31" s="15">
        <f t="shared" si="32"/>
        <v>0.18528959507944653</v>
      </c>
      <c r="V31" s="64">
        <f t="shared" si="33"/>
        <v>5.6542294914387954E-2</v>
      </c>
      <c r="W31" s="65">
        <f>IFERROR(VLOOKUP($D31,'Today''s Data'!$A$2:$BD$350,18,FALSE),"")</f>
        <v>1.5920000000000001</v>
      </c>
      <c r="X31" s="65">
        <f>IFERROR(VLOOKUP($D31,'Today''s Data'!$A$2:$BD$350,2,FALSE),"")</f>
        <v>1.77</v>
      </c>
      <c r="Y31" s="15">
        <f t="shared" si="34"/>
        <v>0.11180904522613061</v>
      </c>
      <c r="Z31" s="65">
        <f>IFERROR(VLOOKUP($D31,'Previous Data'!$A$2:$BD$350,18,FALSE),"")</f>
        <v>1.5740000000000001</v>
      </c>
      <c r="AA31" s="65">
        <f>IFERROR(VLOOKUP($D31,'Previous Data'!$A$2:$BD$350,2,FALSE),"")</f>
        <v>1.85</v>
      </c>
      <c r="AB31" s="15">
        <f t="shared" si="35"/>
        <v>0.17534942820838628</v>
      </c>
      <c r="AC31" s="96" t="str">
        <f t="shared" si="36"/>
        <v/>
      </c>
      <c r="AD31" s="69">
        <f>IFERROR(VLOOKUP($D31,'Today''s Data'!$A$2:$BD$350,9,FALSE),"")</f>
        <v>23746000</v>
      </c>
      <c r="AE31" s="69">
        <f>IFERROR(VLOOKUP($D31,'Today''s Data'!$A$2:$BD$350,39,FALSE),"")</f>
        <v>20092350</v>
      </c>
      <c r="AF31" s="15">
        <f t="shared" si="37"/>
        <v>1.1818428406831456</v>
      </c>
      <c r="AG31" s="72">
        <f>IFERROR(VLOOKUP($D31,'Today''s Data'!$A$2:$BD$350,10,FALSE),"")</f>
        <v>41843140</v>
      </c>
      <c r="AH31" s="15">
        <f>IFERROR(VLOOKUP($D31,'Today''s Data'!$A$2:$BD$350,32,FALSE),"")</f>
        <v>6.3500000000000001E-2</v>
      </c>
      <c r="AI31" s="12" t="str">
        <f>IFERROR(VLOOKUP($D31,'Today''s Data'!$A$2:$BD$350,33,FALSE),"")</f>
        <v>HIGH</v>
      </c>
      <c r="AJ31" s="15">
        <f>IFERROR(VLOOKUP($D31,'Today''s Data'!$A$2:$BG$350,48,FALSE),"")</f>
        <v>0</v>
      </c>
      <c r="AK31" s="15">
        <f>IFERROR(VLOOKUP($D31,'Today''s Data'!$A$2:$BG$350,47,FALSE),"")</f>
        <v>0.17219999999999999</v>
      </c>
      <c r="AL31" s="15">
        <f>IFERROR(VLOOKUP($D31,'Today''s Data'!$A$2:$BG$350,46,FALSE),"")</f>
        <v>0.1419</v>
      </c>
      <c r="AM31" s="65">
        <v>6227887491</v>
      </c>
      <c r="AN31" s="65">
        <f t="shared" si="8"/>
        <v>11023360859.07</v>
      </c>
      <c r="AO31" s="65" t="str">
        <f t="shared" si="9"/>
        <v>3RD LINER</v>
      </c>
      <c r="AP31" s="57">
        <f>IFERROR(VLOOKUP($D31,'Today''s Data'!$A$2:$BG$350,50,FALSE),"")</f>
        <v>-515160</v>
      </c>
    </row>
    <row r="32" spans="2:42" ht="16.5" hidden="1" customHeight="1" x14ac:dyDescent="0.35">
      <c r="B32" s="67">
        <v>27</v>
      </c>
      <c r="C32" s="11" t="s">
        <v>41</v>
      </c>
      <c r="D32" s="92" t="s">
        <v>42</v>
      </c>
      <c r="E32" s="12" t="s">
        <v>43</v>
      </c>
      <c r="F32" s="13" t="s">
        <v>44</v>
      </c>
      <c r="G32" s="65">
        <f>IFERROR(VLOOKUP($D32,'Today''s Data'!$A$2:$BD$350,2,FALSE),"")</f>
        <v>2.5000000000000001E-3</v>
      </c>
      <c r="H32" s="53">
        <f>IFERROR(VLOOKUP($D32,'Today''s Data'!$A$2:$BD$350,4,FALSE),"")</f>
        <v>0</v>
      </c>
      <c r="I32" s="14">
        <f>IFERROR(VLOOKUP($D32,'Today''s Data'!$A$2:$BD$350,29,FALSE),"")</f>
        <v>58.930522445400001</v>
      </c>
      <c r="J32" s="65">
        <f>IFERROR(VLOOKUP($D32,'Today''s Data'!$A$2:$BD$350,20,FALSE),"")</f>
        <v>2.3730000000000001E-3</v>
      </c>
      <c r="K32" s="65">
        <f>IFERROR(VLOOKUP(D32,'Today''s Data'!$A$2:$BD$350,2,FALSE),"")</f>
        <v>2.5000000000000001E-3</v>
      </c>
      <c r="L32" s="15">
        <f t="shared" si="29"/>
        <v>5.3518752633796858E-2</v>
      </c>
      <c r="M32" s="65">
        <f>IFERROR(VLOOKUP($D32,'Previous Data'!$A$2:$BD$350,20,FALSE),"")</f>
        <v>2.3760000000000001E-3</v>
      </c>
      <c r="N32" s="65">
        <f>IFERROR(VLOOKUP($D32,'Previous Data'!$A$2:$BD$350,2,FALSE),"")</f>
        <v>2.5000000000000001E-3</v>
      </c>
      <c r="O32" s="15">
        <f t="shared" si="30"/>
        <v>5.218855218855218E-2</v>
      </c>
      <c r="P32" s="65">
        <f>IFERROR(VLOOKUP($D32,'Today''s Data'!$A$2:$BD$350,19,FALSE),"")</f>
        <v>2.2880000000000001E-3</v>
      </c>
      <c r="Q32" s="65">
        <f>IFERROR(VLOOKUP($D32,'Today''s Data'!$A$2:$BD$350,2,FALSE),"")</f>
        <v>2.5000000000000001E-3</v>
      </c>
      <c r="R32" s="15">
        <f t="shared" si="31"/>
        <v>9.2657342657342628E-2</v>
      </c>
      <c r="S32" s="65">
        <f>IFERROR(VLOOKUP($D32,'Previous Data'!$A$2:$BD$350,19,FALSE),"")</f>
        <v>2.2799999999999999E-3</v>
      </c>
      <c r="T32" s="65">
        <f>IFERROR(VLOOKUP($D32,'Previous Data'!$A$2:$BD$350,2,FALSE),"")</f>
        <v>2.5000000000000001E-3</v>
      </c>
      <c r="U32" s="15">
        <f t="shared" si="32"/>
        <v>9.6491228070175503E-2</v>
      </c>
      <c r="V32" s="64">
        <f t="shared" si="33"/>
        <v>3.7150349650349648E-2</v>
      </c>
      <c r="W32" s="65">
        <f>IFERROR(VLOOKUP($D32,'Today''s Data'!$A$2:$BD$350,18,FALSE),"")</f>
        <v>2.3700000000000001E-3</v>
      </c>
      <c r="X32" s="65">
        <f>IFERROR(VLOOKUP($D32,'Today''s Data'!$A$2:$BD$350,2,FALSE),"")</f>
        <v>2.5000000000000001E-3</v>
      </c>
      <c r="Y32" s="15">
        <f t="shared" si="34"/>
        <v>5.485232067510544E-2</v>
      </c>
      <c r="Z32" s="65">
        <f>IFERROR(VLOOKUP($D32,'Previous Data'!$A$2:$BD$350,18,FALSE),"")</f>
        <v>2.3449999999999999E-3</v>
      </c>
      <c r="AA32" s="65">
        <f>IFERROR(VLOOKUP($D32,'Previous Data'!$A$2:$BD$350,2,FALSE),"")</f>
        <v>2.5000000000000001E-3</v>
      </c>
      <c r="AB32" s="15">
        <f t="shared" si="35"/>
        <v>6.6098081023454242E-2</v>
      </c>
      <c r="AC32" s="96" t="str">
        <f t="shared" si="36"/>
        <v/>
      </c>
      <c r="AD32" s="69">
        <f>IFERROR(VLOOKUP($D32,'Today''s Data'!$A$2:$BD$350,9,FALSE),"")</f>
        <v>176000000</v>
      </c>
      <c r="AE32" s="69">
        <f>IFERROR(VLOOKUP($D32,'Today''s Data'!$A$2:$BD$350,39,FALSE),"")</f>
        <v>802900000</v>
      </c>
      <c r="AF32" s="15">
        <f t="shared" si="37"/>
        <v>0.21920538049570307</v>
      </c>
      <c r="AG32" s="72">
        <f>IFERROR(VLOOKUP($D32,'Today''s Data'!$A$2:$BD$350,10,FALSE),"")</f>
        <v>424500</v>
      </c>
      <c r="AH32" s="15">
        <f>IFERROR(VLOOKUP($D32,'Today''s Data'!$A$2:$BD$350,32,FALSE),"")</f>
        <v>5.7000000000000002E-2</v>
      </c>
      <c r="AI32" s="12" t="str">
        <f>IFERROR(VLOOKUP($D32,'Today''s Data'!$A$2:$BD$350,33,FALSE),"")</f>
        <v>HIGH</v>
      </c>
      <c r="AJ32" s="15">
        <f>IFERROR(VLOOKUP($D32,'Today''s Data'!$A$2:$BG$350,48,FALSE),"")</f>
        <v>8.6999999999999994E-2</v>
      </c>
      <c r="AK32" s="15">
        <f>IFERROR(VLOOKUP($D32,'Today''s Data'!$A$2:$BG$350,47,FALSE),"")</f>
        <v>8.6999999999999994E-2</v>
      </c>
      <c r="AL32" s="15">
        <f>IFERROR(VLOOKUP($D32,'Today''s Data'!$A$2:$BG$350,46,FALSE),"")</f>
        <v>0.13639999999999999</v>
      </c>
      <c r="AM32" s="65">
        <v>199294584200</v>
      </c>
      <c r="AN32" s="65">
        <f t="shared" si="8"/>
        <v>498236460.5</v>
      </c>
      <c r="AO32" s="65" t="str">
        <f t="shared" si="9"/>
        <v>4TH LINER</v>
      </c>
      <c r="AP32" s="57">
        <f>IFERROR(VLOOKUP($D32,'Today''s Data'!$A$2:$BG$350,50,FALSE),"")</f>
        <v>-458599.9999</v>
      </c>
    </row>
    <row r="33" spans="2:42" ht="16.5" hidden="1" customHeight="1" x14ac:dyDescent="0.35">
      <c r="B33" s="67">
        <v>28</v>
      </c>
      <c r="C33" s="59" t="s">
        <v>62</v>
      </c>
      <c r="D33" s="93" t="s">
        <v>63</v>
      </c>
      <c r="E33" s="58" t="s">
        <v>14</v>
      </c>
      <c r="F33" s="60" t="s">
        <v>14</v>
      </c>
      <c r="G33" s="65">
        <f>IFERROR(VLOOKUP($D33,'Today''s Data'!$A$2:$BD$350,2,FALSE),"")</f>
        <v>2.1800000000000002</v>
      </c>
      <c r="H33" s="53">
        <f>IFERROR(VLOOKUP($D33,'Today''s Data'!$A$2:$BD$350,4,FALSE),"")</f>
        <v>1.4E-2</v>
      </c>
      <c r="I33" s="14">
        <f>IFERROR(VLOOKUP($D33,'Today''s Data'!$A$2:$BD$350,29,FALSE),"")</f>
        <v>49.572202625400003</v>
      </c>
      <c r="J33" s="65">
        <f>IFERROR(VLOOKUP($D33,'Today''s Data'!$A$2:$BD$350,20,FALSE),"")</f>
        <v>2.3277999999999999</v>
      </c>
      <c r="K33" s="65">
        <f>IFERROR(VLOOKUP(D33,'Today''s Data'!$A$2:$BD$350,2,FALSE),"")</f>
        <v>2.1800000000000002</v>
      </c>
      <c r="L33" s="15">
        <f t="shared" si="29"/>
        <v>6.7798165137614538E-2</v>
      </c>
      <c r="M33" s="65">
        <f>IFERROR(VLOOKUP($D33,'Previous Data'!$A$2:$BD$350,20,FALSE),"")</f>
        <v>2.3342999999999998</v>
      </c>
      <c r="N33" s="65">
        <f>IFERROR(VLOOKUP($D33,'Previous Data'!$A$2:$BD$350,2,FALSE),"")</f>
        <v>2.15</v>
      </c>
      <c r="O33" s="15">
        <f t="shared" si="30"/>
        <v>8.5720930232558099E-2</v>
      </c>
      <c r="P33" s="65">
        <f>IFERROR(VLOOKUP($D33,'Today''s Data'!$A$2:$BD$350,19,FALSE),"")</f>
        <v>2.2342</v>
      </c>
      <c r="Q33" s="65">
        <f>IFERROR(VLOOKUP($D33,'Today''s Data'!$A$2:$BD$350,2,FALSE),"")</f>
        <v>2.1800000000000002</v>
      </c>
      <c r="R33" s="15">
        <f t="shared" si="31"/>
        <v>2.4862385321100827E-2</v>
      </c>
      <c r="S33" s="65">
        <f>IFERROR(VLOOKUP($D33,'Previous Data'!$A$2:$BD$350,19,FALSE),"")</f>
        <v>2.2422</v>
      </c>
      <c r="T33" s="65">
        <f>IFERROR(VLOOKUP($D33,'Previous Data'!$A$2:$BD$350,2,FALSE),"")</f>
        <v>2.15</v>
      </c>
      <c r="U33" s="15">
        <f t="shared" si="32"/>
        <v>4.2883720930232586E-2</v>
      </c>
      <c r="V33" s="64">
        <f t="shared" si="33"/>
        <v>4.1894190314206388E-2</v>
      </c>
      <c r="W33" s="65">
        <f>IFERROR(VLOOKUP($D33,'Today''s Data'!$A$2:$BD$350,18,FALSE),"")</f>
        <v>2.1579999999999999</v>
      </c>
      <c r="X33" s="65">
        <f>IFERROR(VLOOKUP($D33,'Today''s Data'!$A$2:$BD$350,2,FALSE),"")</f>
        <v>2.1800000000000002</v>
      </c>
      <c r="Y33" s="15">
        <f t="shared" si="34"/>
        <v>1.019462465245609E-2</v>
      </c>
      <c r="Z33" s="65">
        <f>IFERROR(VLOOKUP($D33,'Previous Data'!$A$2:$BD$350,18,FALSE),"")</f>
        <v>2.1585000000000001</v>
      </c>
      <c r="AA33" s="65">
        <f>IFERROR(VLOOKUP($D33,'Previous Data'!$A$2:$BD$350,2,FALSE),"")</f>
        <v>2.15</v>
      </c>
      <c r="AB33" s="15">
        <f t="shared" si="35"/>
        <v>3.9534883720931044E-3</v>
      </c>
      <c r="AC33" s="96" t="str">
        <f t="shared" si="36"/>
        <v>REVERSE AOTS</v>
      </c>
      <c r="AD33" s="69">
        <f>IFERROR(VLOOKUP($D33,'Today''s Data'!$A$2:$BD$350,9,FALSE),"")</f>
        <v>544000</v>
      </c>
      <c r="AE33" s="69">
        <f>IFERROR(VLOOKUP($D33,'Today''s Data'!$A$2:$BD$350,39,FALSE),"")</f>
        <v>208050</v>
      </c>
      <c r="AF33" s="15">
        <f t="shared" si="37"/>
        <v>2.6147560682528237</v>
      </c>
      <c r="AG33" s="72">
        <f>IFERROR(VLOOKUP($D33,'Today''s Data'!$A$2:$BD$350,10,FALSE),"")</f>
        <v>1141420</v>
      </c>
      <c r="AH33" s="15">
        <f>IFERROR(VLOOKUP($D33,'Today''s Data'!$A$2:$BD$350,32,FALSE),"")</f>
        <v>2.3599999999999999E-2</v>
      </c>
      <c r="AI33" s="12" t="str">
        <f>IFERROR(VLOOKUP($D33,'Today''s Data'!$A$2:$BD$350,33,FALSE),"")</f>
        <v>LOW</v>
      </c>
      <c r="AJ33" s="15">
        <f>IFERROR(VLOOKUP($D33,'Today''s Data'!$A$2:$BG$350,48,FALSE),"")</f>
        <v>0</v>
      </c>
      <c r="AK33" s="15">
        <f>IFERROR(VLOOKUP($D33,'Today''s Data'!$A$2:$BG$350,47,FALSE),"")</f>
        <v>4.5999999999999999E-3</v>
      </c>
      <c r="AL33" s="15">
        <f>IFERROR(VLOOKUP($D33,'Today''s Data'!$A$2:$BG$350,46,FALSE),"")</f>
        <v>-4.3900000000000002E-2</v>
      </c>
      <c r="AM33" s="65">
        <v>1951387570</v>
      </c>
      <c r="AN33" s="65">
        <f t="shared" si="8"/>
        <v>4254024902.6000004</v>
      </c>
      <c r="AO33" s="65" t="str">
        <f t="shared" si="9"/>
        <v>3RD LINER</v>
      </c>
      <c r="AP33" s="57">
        <f>IFERROR(VLOOKUP($D33,'Today''s Data'!$A$2:$BG$350,50,FALSE),"")</f>
        <v>-648350.00009999995</v>
      </c>
    </row>
    <row r="34" spans="2:42" ht="16.5" hidden="1" customHeight="1" x14ac:dyDescent="0.35">
      <c r="B34" s="68">
        <v>29</v>
      </c>
      <c r="C34" s="11" t="s">
        <v>70</v>
      </c>
      <c r="D34" s="92" t="s">
        <v>71</v>
      </c>
      <c r="E34" s="12" t="s">
        <v>43</v>
      </c>
      <c r="F34" s="13" t="s">
        <v>44</v>
      </c>
      <c r="G34" s="65">
        <f>IFERROR(VLOOKUP($D34,'Today''s Data'!$A$2:$BD$350,2,FALSE),"")</f>
        <v>5.01</v>
      </c>
      <c r="H34" s="53">
        <f>IFERROR(VLOOKUP($D34,'Today''s Data'!$A$2:$BD$350,4,FALSE),"")</f>
        <v>4.0000000000000001E-3</v>
      </c>
      <c r="I34" s="14">
        <f>IFERROR(VLOOKUP($D34,'Today''s Data'!$A$2:$BD$350,29,FALSE),"")</f>
        <v>55.463322460400001</v>
      </c>
      <c r="J34" s="65">
        <f>IFERROR(VLOOKUP($D34,'Today''s Data'!$A$2:$BD$350,20,FALSE),"")</f>
        <v>4.8631000000000002</v>
      </c>
      <c r="K34" s="65">
        <f>IFERROR(VLOOKUP(D34,'Today''s Data'!$A$2:$BD$350,2,FALSE),"")</f>
        <v>5.01</v>
      </c>
      <c r="L34" s="15">
        <f t="shared" si="29"/>
        <v>3.0207069564680878E-2</v>
      </c>
      <c r="M34" s="65">
        <f>IFERROR(VLOOKUP($D34,'Previous Data'!$A$2:$BD$350,20,FALSE),"")</f>
        <v>4.8600000000000003</v>
      </c>
      <c r="N34" s="65">
        <f>IFERROR(VLOOKUP($D34,'Previous Data'!$A$2:$BD$350,2,FALSE),"")</f>
        <v>4.91</v>
      </c>
      <c r="O34" s="15">
        <f t="shared" si="30"/>
        <v>1.0288065843621363E-2</v>
      </c>
      <c r="P34" s="65">
        <f>IFERROR(VLOOKUP($D34,'Today''s Data'!$A$2:$BD$350,19,FALSE),"")</f>
        <v>4.8419999999999996</v>
      </c>
      <c r="Q34" s="65">
        <f>IFERROR(VLOOKUP($D34,'Today''s Data'!$A$2:$BD$350,2,FALSE),"")</f>
        <v>5.01</v>
      </c>
      <c r="R34" s="15">
        <f t="shared" si="31"/>
        <v>3.469640644361837E-2</v>
      </c>
      <c r="S34" s="65">
        <f>IFERROR(VLOOKUP($D34,'Previous Data'!$A$2:$BD$350,19,FALSE),"")</f>
        <v>4.8280000000000003</v>
      </c>
      <c r="T34" s="65">
        <f>IFERROR(VLOOKUP($D34,'Previous Data'!$A$2:$BD$350,2,FALSE),"")</f>
        <v>4.91</v>
      </c>
      <c r="U34" s="15">
        <f t="shared" si="32"/>
        <v>1.6984258492129214E-2</v>
      </c>
      <c r="V34" s="64">
        <f t="shared" si="33"/>
        <v>4.3577034283355147E-3</v>
      </c>
      <c r="W34" s="65">
        <f>IFERROR(VLOOKUP($D34,'Today''s Data'!$A$2:$BD$350,18,FALSE),"")</f>
        <v>4.92</v>
      </c>
      <c r="X34" s="65">
        <f>IFERROR(VLOOKUP($D34,'Today''s Data'!$A$2:$BD$350,2,FALSE),"")</f>
        <v>5.01</v>
      </c>
      <c r="Y34" s="15">
        <f t="shared" si="34"/>
        <v>1.8292682926829239E-2</v>
      </c>
      <c r="Z34" s="65">
        <f>IFERROR(VLOOKUP($D34,'Previous Data'!$A$2:$BD$350,18,FALSE),"")</f>
        <v>4.915</v>
      </c>
      <c r="AA34" s="65">
        <f>IFERROR(VLOOKUP($D34,'Previous Data'!$A$2:$BD$350,2,FALSE),"")</f>
        <v>4.91</v>
      </c>
      <c r="AB34" s="15">
        <f t="shared" si="35"/>
        <v>1.0183299389001819E-3</v>
      </c>
      <c r="AC34" s="96" t="str">
        <f t="shared" si="36"/>
        <v>FOR AOTS</v>
      </c>
      <c r="AD34" s="69">
        <f>IFERROR(VLOOKUP($D34,'Today''s Data'!$A$2:$BD$350,9,FALSE),"")</f>
        <v>345000</v>
      </c>
      <c r="AE34" s="69">
        <f>IFERROR(VLOOKUP($D34,'Today''s Data'!$A$2:$BD$350,39,FALSE),"")</f>
        <v>364915</v>
      </c>
      <c r="AF34" s="15">
        <f t="shared" si="37"/>
        <v>0.94542564706849541</v>
      </c>
      <c r="AG34" s="72">
        <f>IFERROR(VLOOKUP($D34,'Today''s Data'!$A$2:$BD$350,10,FALSE),"")</f>
        <v>1722390</v>
      </c>
      <c r="AH34" s="15">
        <f>IFERROR(VLOOKUP($D34,'Today''s Data'!$A$2:$BD$350,32,FALSE),"")</f>
        <v>0.02</v>
      </c>
      <c r="AI34" s="12" t="str">
        <f>IFERROR(VLOOKUP($D34,'Today''s Data'!$A$2:$BD$350,33,FALSE),"")</f>
        <v>LOW</v>
      </c>
      <c r="AJ34" s="15">
        <f>IFERROR(VLOOKUP($D34,'Today''s Data'!$A$2:$BG$350,48,FALSE),"")</f>
        <v>1.01E-2</v>
      </c>
      <c r="AK34" s="15">
        <f>IFERROR(VLOOKUP($D34,'Today''s Data'!$A$2:$BG$350,47,FALSE),"")</f>
        <v>3.3000000000000002E-2</v>
      </c>
      <c r="AL34" s="15">
        <f>IFERROR(VLOOKUP($D34,'Today''s Data'!$A$2:$BG$350,46,FALSE),"")</f>
        <v>2E-3</v>
      </c>
      <c r="AM34" s="65">
        <v>2087032774</v>
      </c>
      <c r="AN34" s="65">
        <f t="shared" si="8"/>
        <v>10456034197.74</v>
      </c>
      <c r="AO34" s="65" t="str">
        <f t="shared" si="9"/>
        <v>3RD LINER</v>
      </c>
      <c r="AP34" s="57">
        <f>IFERROR(VLOOKUP($D34,'Today''s Data'!$A$2:$BG$350,50,FALSE),"")</f>
        <v>-731083</v>
      </c>
    </row>
    <row r="35" spans="2:42" ht="16.5" hidden="1" customHeight="1" x14ac:dyDescent="0.35">
      <c r="B35" s="67">
        <v>30</v>
      </c>
      <c r="C35" s="11"/>
      <c r="D35" s="92" t="s">
        <v>608</v>
      </c>
      <c r="E35" s="12"/>
      <c r="F35" s="13"/>
      <c r="G35" s="65">
        <f>IFERROR(VLOOKUP($D35,'Today''s Data'!$A$2:$BD$350,2,FALSE),"")</f>
        <v>11.54</v>
      </c>
      <c r="H35" s="53">
        <f>IFERROR(VLOOKUP($D35,'Today''s Data'!$A$2:$BD$350,4,FALSE),"")</f>
        <v>-3.5000000000000001E-3</v>
      </c>
      <c r="I35" s="14">
        <f>IFERROR(VLOOKUP($D35,'Today''s Data'!$A$2:$BD$350,29,FALSE),"")</f>
        <v>45.803868709500001</v>
      </c>
      <c r="J35" s="65">
        <f>IFERROR(VLOOKUP($D35,'Today''s Data'!$A$2:$BD$350,20,FALSE),"")</f>
        <v>11.401199999999999</v>
      </c>
      <c r="K35" s="65">
        <f>IFERROR(VLOOKUP(D35,'Today''s Data'!$A$2:$BD$350,2,FALSE),"")</f>
        <v>11.54</v>
      </c>
      <c r="L35" s="15">
        <f t="shared" si="29"/>
        <v>1.21741571062695E-2</v>
      </c>
      <c r="M35" s="65">
        <f>IFERROR(VLOOKUP($D35,'Previous Data'!$A$2:$BD$350,20,FALSE),"")</f>
        <v>11.3904</v>
      </c>
      <c r="N35" s="65">
        <f>IFERROR(VLOOKUP($D35,'Previous Data'!$A$2:$BD$350,2,FALSE),"")</f>
        <v>11.58</v>
      </c>
      <c r="O35" s="15">
        <f t="shared" si="30"/>
        <v>1.664559629161403E-2</v>
      </c>
      <c r="P35" s="65">
        <f>IFERROR(VLOOKUP($D35,'Today''s Data'!$A$2:$BD$350,19,FALSE),"")</f>
        <v>11.6812</v>
      </c>
      <c r="Q35" s="65">
        <f>IFERROR(VLOOKUP($D35,'Today''s Data'!$A$2:$BD$350,2,FALSE),"")</f>
        <v>11.54</v>
      </c>
      <c r="R35" s="15">
        <f t="shared" si="31"/>
        <v>1.2235701906412594E-2</v>
      </c>
      <c r="S35" s="65">
        <f>IFERROR(VLOOKUP($D35,'Previous Data'!$A$2:$BD$350,19,FALSE),"")</f>
        <v>11.678800000000001</v>
      </c>
      <c r="T35" s="65">
        <f>IFERROR(VLOOKUP($D35,'Previous Data'!$A$2:$BD$350,2,FALSE),"")</f>
        <v>11.58</v>
      </c>
      <c r="U35" s="15">
        <f t="shared" si="32"/>
        <v>8.5319516407599879E-3</v>
      </c>
      <c r="V35" s="64">
        <f t="shared" si="33"/>
        <v>2.4558818369996242E-2</v>
      </c>
      <c r="W35" s="65">
        <f>IFERROR(VLOOKUP($D35,'Today''s Data'!$A$2:$BD$350,18,FALSE),"")</f>
        <v>11.641999999999999</v>
      </c>
      <c r="X35" s="65">
        <f>IFERROR(VLOOKUP($D35,'Today''s Data'!$A$2:$BD$350,2,FALSE),"")</f>
        <v>11.54</v>
      </c>
      <c r="Y35" s="15">
        <f t="shared" si="34"/>
        <v>8.838821490467965E-3</v>
      </c>
      <c r="Z35" s="65">
        <f>IFERROR(VLOOKUP($D35,'Previous Data'!$A$2:$BD$350,18,FALSE),"")</f>
        <v>11.648999999999999</v>
      </c>
      <c r="AA35" s="65">
        <f>IFERROR(VLOOKUP($D35,'Previous Data'!$A$2:$BD$350,2,FALSE),"")</f>
        <v>11.58</v>
      </c>
      <c r="AB35" s="15">
        <f t="shared" si="35"/>
        <v>5.9585492227978466E-3</v>
      </c>
      <c r="AC35" s="96" t="str">
        <f t="shared" si="36"/>
        <v/>
      </c>
      <c r="AD35" s="69">
        <f>IFERROR(VLOOKUP($D35,'Today''s Data'!$A$2:$BD$350,9,FALSE),"")</f>
        <v>22900</v>
      </c>
      <c r="AE35" s="69">
        <f>IFERROR(VLOOKUP($D35,'Today''s Data'!$A$2:$BD$350,39,FALSE),"")</f>
        <v>107200</v>
      </c>
      <c r="AF35" s="15">
        <f t="shared" si="37"/>
        <v>0.21361940298507462</v>
      </c>
      <c r="AG35" s="72">
        <f>IFERROR(VLOOKUP($D35,'Today''s Data'!$A$2:$BD$350,10,FALSE),"")</f>
        <v>264278</v>
      </c>
      <c r="AH35" s="15">
        <f>IFERROR(VLOOKUP($D35,'Today''s Data'!$A$2:$BD$350,32,FALSE),"")</f>
        <v>1.12E-2</v>
      </c>
      <c r="AI35" s="12" t="str">
        <f>IFERROR(VLOOKUP($D35,'Today''s Data'!$A$2:$BD$350,33,FALSE),"")</f>
        <v>LOW</v>
      </c>
      <c r="AJ35" s="15">
        <f>IFERROR(VLOOKUP($D35,'Today''s Data'!$A$2:$BG$350,48,FALSE),"")</f>
        <v>-5.1999999999999998E-3</v>
      </c>
      <c r="AK35" s="15">
        <f>IFERROR(VLOOKUP($D35,'Today''s Data'!$A$2:$BG$350,47,FALSE),"")</f>
        <v>-3.5000000000000001E-3</v>
      </c>
      <c r="AL35" s="15">
        <f>IFERROR(VLOOKUP($D35,'Today''s Data'!$A$2:$BG$350,46,FALSE),"")</f>
        <v>-2.3699999999999999E-2</v>
      </c>
      <c r="AM35" s="65">
        <v>2000000000</v>
      </c>
      <c r="AN35" s="65">
        <f t="shared" si="8"/>
        <v>23080000000</v>
      </c>
      <c r="AO35" s="65" t="str">
        <f t="shared" si="9"/>
        <v>3RD LINER</v>
      </c>
      <c r="AP35" s="57">
        <f>IFERROR(VLOOKUP($D35,'Today''s Data'!$A$2:$BG$350,50,FALSE),"")</f>
        <v>52857.999900000003</v>
      </c>
    </row>
    <row r="36" spans="2:42" ht="16.5" customHeight="1" x14ac:dyDescent="0.35">
      <c r="B36" s="67">
        <v>31</v>
      </c>
      <c r="C36" s="59" t="s">
        <v>106</v>
      </c>
      <c r="D36" s="93" t="s">
        <v>32</v>
      </c>
      <c r="E36" s="58" t="s">
        <v>19</v>
      </c>
      <c r="F36" s="60" t="s">
        <v>19</v>
      </c>
      <c r="G36" s="65">
        <f>IFERROR(VLOOKUP($D36,'Today''s Data'!$A$2:$BD$350,2,FALSE),"")</f>
        <v>0.63</v>
      </c>
      <c r="H36" s="53">
        <f>IFERROR(VLOOKUP($D36,'Today''s Data'!$A$2:$BD$350,4,FALSE),"")</f>
        <v>8.6199999999999999E-2</v>
      </c>
      <c r="I36" s="14">
        <f>IFERROR(VLOOKUP($D36,'Today''s Data'!$A$2:$BD$350,29,FALSE),"")</f>
        <v>61.065308969299998</v>
      </c>
      <c r="J36" s="65">
        <f>IFERROR(VLOOKUP($D36,'Today''s Data'!$A$2:$BD$350,20,FALSE),"")</f>
        <v>0.43730000000000002</v>
      </c>
      <c r="K36" s="65">
        <f>IFERROR(VLOOKUP(D36,'Today''s Data'!$A$2:$BD$350,2,FALSE),"")</f>
        <v>0.63</v>
      </c>
      <c r="L36" s="15">
        <f t="shared" si="29"/>
        <v>0.44065858678252912</v>
      </c>
      <c r="M36" s="65">
        <f>IFERROR(VLOOKUP($D36,'Previous Data'!$A$2:$BD$350,20,FALSE),"")</f>
        <v>0.43195</v>
      </c>
      <c r="N36" s="65">
        <f>IFERROR(VLOOKUP($D36,'Previous Data'!$A$2:$BD$350,2,FALSE),"")</f>
        <v>0.6</v>
      </c>
      <c r="O36" s="15">
        <f t="shared" si="30"/>
        <v>0.38904965852529222</v>
      </c>
      <c r="P36" s="65">
        <f>IFERROR(VLOOKUP($D36,'Today''s Data'!$A$2:$BD$350,19,FALSE),"")</f>
        <v>0.47610000000000002</v>
      </c>
      <c r="Q36" s="65">
        <f>IFERROR(VLOOKUP($D36,'Today''s Data'!$A$2:$BD$350,2,FALSE),"")</f>
        <v>0.63</v>
      </c>
      <c r="R36" s="15">
        <f t="shared" si="31"/>
        <v>0.3232514177693761</v>
      </c>
      <c r="S36" s="65">
        <f>IFERROR(VLOOKUP($D36,'Previous Data'!$A$2:$BD$350,19,FALSE),"")</f>
        <v>0.4667</v>
      </c>
      <c r="T36" s="65">
        <f>IFERROR(VLOOKUP($D36,'Previous Data'!$A$2:$BD$350,2,FALSE),"")</f>
        <v>0.6</v>
      </c>
      <c r="U36" s="15">
        <f t="shared" si="32"/>
        <v>0.28562245553889004</v>
      </c>
      <c r="V36" s="64">
        <f t="shared" si="33"/>
        <v>8.8726274868511312E-2</v>
      </c>
      <c r="W36" s="65">
        <f>IFERROR(VLOOKUP($D36,'Today''s Data'!$A$2:$BD$350,18,FALSE),"")</f>
        <v>0.56925000000000003</v>
      </c>
      <c r="X36" s="65">
        <f>IFERROR(VLOOKUP($D36,'Today''s Data'!$A$2:$BD$350,2,FALSE),"")</f>
        <v>0.63</v>
      </c>
      <c r="Y36" s="15">
        <f t="shared" si="34"/>
        <v>0.10671936758893275</v>
      </c>
      <c r="Z36" s="65">
        <f>IFERROR(VLOOKUP($D36,'Previous Data'!$A$2:$BD$350,18,FALSE),"")</f>
        <v>0.55125000000000002</v>
      </c>
      <c r="AA36" s="65">
        <f>IFERROR(VLOOKUP($D36,'Previous Data'!$A$2:$BD$350,2,FALSE),"")</f>
        <v>0.6</v>
      </c>
      <c r="AB36" s="15">
        <f t="shared" si="35"/>
        <v>8.8435374149659782E-2</v>
      </c>
      <c r="AC36" s="96" t="str">
        <f t="shared" si="36"/>
        <v>AOTS+</v>
      </c>
      <c r="AD36" s="69">
        <f>IFERROR(VLOOKUP($D36,'Today''s Data'!$A$2:$BD$350,9,FALSE),"")</f>
        <v>27331000</v>
      </c>
      <c r="AE36" s="69">
        <f>IFERROR(VLOOKUP($D36,'Today''s Data'!$A$2:$BD$350,39,FALSE),"")</f>
        <v>64532650</v>
      </c>
      <c r="AF36" s="15">
        <f t="shared" si="37"/>
        <v>0.423522046591919</v>
      </c>
      <c r="AG36" s="72">
        <f>IFERROR(VLOOKUP($D36,'Today''s Data'!$A$2:$BD$350,10,FALSE),"")</f>
        <v>16680160</v>
      </c>
      <c r="AH36" s="15">
        <f>IFERROR(VLOOKUP($D36,'Today''s Data'!$A$2:$BD$350,32,FALSE),"")</f>
        <v>9.06E-2</v>
      </c>
      <c r="AI36" s="12" t="str">
        <f>IFERROR(VLOOKUP($D36,'Today''s Data'!$A$2:$BD$350,33,FALSE),"")</f>
        <v>HIGH</v>
      </c>
      <c r="AJ36" s="15">
        <f>IFERROR(VLOOKUP($D36,'Today''s Data'!$A$2:$BG$350,48,FALSE),"")</f>
        <v>0.125</v>
      </c>
      <c r="AK36" s="15">
        <f>IFERROR(VLOOKUP($D36,'Today''s Data'!$A$2:$BG$350,47,FALSE),"")</f>
        <v>6.7799999999999999E-2</v>
      </c>
      <c r="AL36" s="15">
        <f>IFERROR(VLOOKUP($D36,'Today''s Data'!$A$2:$BG$350,46,FALSE),"")</f>
        <v>0.53659999999999997</v>
      </c>
      <c r="AM36" s="65">
        <v>3700000000</v>
      </c>
      <c r="AN36" s="65">
        <f t="shared" si="8"/>
        <v>2331000000</v>
      </c>
      <c r="AO36" s="65" t="str">
        <f t="shared" si="9"/>
        <v>4TH LINER</v>
      </c>
      <c r="AP36" s="57">
        <f>IFERROR(VLOOKUP($D36,'Today''s Data'!$A$2:$BG$350,50,FALSE),"")</f>
        <v>0</v>
      </c>
    </row>
    <row r="37" spans="2:42" ht="16.5" customHeight="1" x14ac:dyDescent="0.35">
      <c r="B37" s="68">
        <v>32</v>
      </c>
      <c r="C37" s="11" t="s">
        <v>107</v>
      </c>
      <c r="D37" s="92" t="s">
        <v>108</v>
      </c>
      <c r="E37" s="12" t="s">
        <v>19</v>
      </c>
      <c r="F37" s="13" t="s">
        <v>19</v>
      </c>
      <c r="G37" s="65">
        <f>IFERROR(VLOOKUP($D37,'Today''s Data'!$A$2:$BD$350,2,FALSE),"")</f>
        <v>0.64</v>
      </c>
      <c r="H37" s="53">
        <f>IFERROR(VLOOKUP($D37,'Today''s Data'!$A$2:$BD$350,4,FALSE),"")</f>
        <v>6.6699999999999995E-2</v>
      </c>
      <c r="I37" s="14">
        <f>IFERROR(VLOOKUP($D37,'Today''s Data'!$A$2:$BD$350,29,FALSE),"")</f>
        <v>59.218718905400003</v>
      </c>
      <c r="J37" s="65">
        <f>IFERROR(VLOOKUP($D37,'Today''s Data'!$A$2:$BD$350,20,FALSE),"")</f>
        <v>0.4556</v>
      </c>
      <c r="K37" s="65">
        <f>IFERROR(VLOOKUP(D37,'Today''s Data'!$A$2:$BD$350,2,FALSE),"")</f>
        <v>0.64</v>
      </c>
      <c r="L37" s="15">
        <f t="shared" si="29"/>
        <v>0.40474100087796316</v>
      </c>
      <c r="M37" s="65">
        <f>IFERROR(VLOOKUP($D37,'Previous Data'!$A$2:$BD$350,20,FALSE),"")</f>
        <v>0.4501</v>
      </c>
      <c r="N37" s="65">
        <f>IFERROR(VLOOKUP($D37,'Previous Data'!$A$2:$BD$350,2,FALSE),"")</f>
        <v>0.62</v>
      </c>
      <c r="O37" s="15">
        <f t="shared" si="30"/>
        <v>0.37747167296156409</v>
      </c>
      <c r="P37" s="65">
        <f>IFERROR(VLOOKUP($D37,'Today''s Data'!$A$2:$BD$350,19,FALSE),"")</f>
        <v>0.51</v>
      </c>
      <c r="Q37" s="65">
        <f>IFERROR(VLOOKUP($D37,'Today''s Data'!$A$2:$BD$350,2,FALSE),"")</f>
        <v>0.64</v>
      </c>
      <c r="R37" s="15">
        <f t="shared" si="31"/>
        <v>0.25490196078431371</v>
      </c>
      <c r="S37" s="65">
        <f>IFERROR(VLOOKUP($D37,'Previous Data'!$A$2:$BD$350,19,FALSE),"")</f>
        <v>0.50019999999999998</v>
      </c>
      <c r="T37" s="65">
        <f>IFERROR(VLOOKUP($D37,'Previous Data'!$A$2:$BD$350,2,FALSE),"")</f>
        <v>0.62</v>
      </c>
      <c r="U37" s="15">
        <f t="shared" si="32"/>
        <v>0.23950419832067177</v>
      </c>
      <c r="V37" s="64">
        <f t="shared" si="33"/>
        <v>0.11940298507462688</v>
      </c>
      <c r="W37" s="65">
        <f>IFERROR(VLOOKUP($D37,'Today''s Data'!$A$2:$BD$350,18,FALSE),"")</f>
        <v>0.59550000000000003</v>
      </c>
      <c r="X37" s="65">
        <f>IFERROR(VLOOKUP($D37,'Today''s Data'!$A$2:$BD$350,2,FALSE),"")</f>
        <v>0.64</v>
      </c>
      <c r="Y37" s="15">
        <f t="shared" si="34"/>
        <v>7.4727120067170416E-2</v>
      </c>
      <c r="Z37" s="65">
        <f>IFERROR(VLOOKUP($D37,'Previous Data'!$A$2:$BD$350,18,FALSE),"")</f>
        <v>0.58074999999999999</v>
      </c>
      <c r="AA37" s="65">
        <f>IFERROR(VLOOKUP($D37,'Previous Data'!$A$2:$BD$350,2,FALSE),"")</f>
        <v>0.62</v>
      </c>
      <c r="AB37" s="15">
        <f t="shared" si="35"/>
        <v>6.7585019371502381E-2</v>
      </c>
      <c r="AC37" s="96" t="str">
        <f t="shared" si="36"/>
        <v>AOTS+</v>
      </c>
      <c r="AD37" s="69">
        <f>IFERROR(VLOOKUP($D37,'Today''s Data'!$A$2:$BD$350,9,FALSE),"")</f>
        <v>7748000</v>
      </c>
      <c r="AE37" s="69">
        <f>IFERROR(VLOOKUP($D37,'Today''s Data'!$A$2:$BD$350,39,FALSE),"")</f>
        <v>17827950</v>
      </c>
      <c r="AF37" s="15">
        <f t="shared" si="37"/>
        <v>0.43459848159771597</v>
      </c>
      <c r="AG37" s="72">
        <f>IFERROR(VLOOKUP($D37,'Today''s Data'!$A$2:$BD$350,10,FALSE),"")</f>
        <v>4848090</v>
      </c>
      <c r="AH37" s="15">
        <f>IFERROR(VLOOKUP($D37,'Today''s Data'!$A$2:$BD$350,32,FALSE),"")</f>
        <v>7.5899999999999995E-2</v>
      </c>
      <c r="AI37" s="12" t="str">
        <f>IFERROR(VLOOKUP($D37,'Today''s Data'!$A$2:$BD$350,33,FALSE),"")</f>
        <v>HIGH</v>
      </c>
      <c r="AJ37" s="15">
        <f>IFERROR(VLOOKUP($D37,'Today''s Data'!$A$2:$BG$350,48,FALSE),"")</f>
        <v>1.5900000000000001E-2</v>
      </c>
      <c r="AK37" s="15">
        <f>IFERROR(VLOOKUP($D37,'Today''s Data'!$A$2:$BG$350,47,FALSE),"")</f>
        <v>0</v>
      </c>
      <c r="AL37" s="15">
        <f>IFERROR(VLOOKUP($D37,'Today''s Data'!$A$2:$BG$350,46,FALSE),"")</f>
        <v>0.39129999999999998</v>
      </c>
      <c r="AM37" s="65">
        <v>800000000</v>
      </c>
      <c r="AN37" s="65">
        <f t="shared" si="8"/>
        <v>512000000</v>
      </c>
      <c r="AO37" s="65" t="str">
        <f t="shared" si="9"/>
        <v>4TH LINER</v>
      </c>
      <c r="AP37" s="57">
        <f>IFERROR(VLOOKUP($D37,'Today''s Data'!$A$2:$BG$350,50,FALSE),"")</f>
        <v>1600560</v>
      </c>
    </row>
    <row r="38" spans="2:42" ht="16.5" hidden="1" customHeight="1" x14ac:dyDescent="0.35">
      <c r="B38" s="67">
        <v>33</v>
      </c>
      <c r="C38" s="59" t="s">
        <v>66</v>
      </c>
      <c r="D38" s="93" t="s">
        <v>67</v>
      </c>
      <c r="E38" s="58" t="s">
        <v>27</v>
      </c>
      <c r="F38" s="60" t="s">
        <v>52</v>
      </c>
      <c r="G38" s="65">
        <f>IFERROR(VLOOKUP($D38,'Today''s Data'!$A$2:$BD$350,2,FALSE),"")</f>
        <v>59.6</v>
      </c>
      <c r="H38" s="53">
        <f>IFERROR(VLOOKUP($D38,'Today''s Data'!$A$2:$BD$350,4,FALSE),"")</f>
        <v>1.6999999999999999E-3</v>
      </c>
      <c r="I38" s="14">
        <f>IFERROR(VLOOKUP($D38,'Today''s Data'!$A$2:$BD$350,29,FALSE),"")</f>
        <v>51.602300897200003</v>
      </c>
      <c r="J38" s="65">
        <f>IFERROR(VLOOKUP($D38,'Today''s Data'!$A$2:$BD$350,20,FALSE),"")</f>
        <v>59.607500000000002</v>
      </c>
      <c r="K38" s="65">
        <f>IFERROR(VLOOKUP(D38,'Today''s Data'!$A$2:$BD$350,2,FALSE),"")</f>
        <v>59.6</v>
      </c>
      <c r="L38" s="15">
        <f t="shared" si="29"/>
        <v>1.258389261745014E-4</v>
      </c>
      <c r="M38" s="65">
        <f>IFERROR(VLOOKUP($D38,'Previous Data'!$A$2:$BD$350,20,FALSE),"")</f>
        <v>59.6145</v>
      </c>
      <c r="N38" s="65">
        <f>IFERROR(VLOOKUP($D38,'Previous Data'!$A$2:$BD$350,2,FALSE),"")</f>
        <v>59.5</v>
      </c>
      <c r="O38" s="15">
        <f t="shared" si="30"/>
        <v>1.924369747899153E-3</v>
      </c>
      <c r="P38" s="65">
        <f>IFERROR(VLOOKUP($D38,'Today''s Data'!$A$2:$BD$350,19,FALSE),"")</f>
        <v>59.613999999999997</v>
      </c>
      <c r="Q38" s="65">
        <f>IFERROR(VLOOKUP($D38,'Today''s Data'!$A$2:$BD$350,2,FALSE),"")</f>
        <v>59.6</v>
      </c>
      <c r="R38" s="15">
        <f t="shared" si="31"/>
        <v>2.3489932885898982E-4</v>
      </c>
      <c r="S38" s="65">
        <f>IFERROR(VLOOKUP($D38,'Previous Data'!$A$2:$BD$350,19,FALSE),"")</f>
        <v>59.622</v>
      </c>
      <c r="T38" s="65">
        <f>IFERROR(VLOOKUP($D38,'Previous Data'!$A$2:$BD$350,2,FALSE),"")</f>
        <v>59.5</v>
      </c>
      <c r="U38" s="15">
        <f t="shared" si="32"/>
        <v>2.0504201680672249E-3</v>
      </c>
      <c r="V38" s="64">
        <f t="shared" si="33"/>
        <v>1.090466803673281E-4</v>
      </c>
      <c r="W38" s="65">
        <f>IFERROR(VLOOKUP($D38,'Today''s Data'!$A$2:$BD$350,18,FALSE),"")</f>
        <v>59.432499999999997</v>
      </c>
      <c r="X38" s="65">
        <f>IFERROR(VLOOKUP($D38,'Today''s Data'!$A$2:$BD$350,2,FALSE),"")</f>
        <v>59.6</v>
      </c>
      <c r="Y38" s="15">
        <f t="shared" si="34"/>
        <v>2.818323307954469E-3</v>
      </c>
      <c r="Z38" s="65">
        <f>IFERROR(VLOOKUP($D38,'Previous Data'!$A$2:$BD$350,18,FALSE),"")</f>
        <v>59.4375</v>
      </c>
      <c r="AA38" s="65">
        <f>IFERROR(VLOOKUP($D38,'Previous Data'!$A$2:$BD$350,2,FALSE),"")</f>
        <v>59.5</v>
      </c>
      <c r="AB38" s="15">
        <f t="shared" si="35"/>
        <v>1.0515247108307045E-3</v>
      </c>
      <c r="AC38" s="96" t="str">
        <f t="shared" si="36"/>
        <v/>
      </c>
      <c r="AD38" s="69">
        <f>IFERROR(VLOOKUP($D38,'Today''s Data'!$A$2:$BD$350,9,FALSE),"")</f>
        <v>2970</v>
      </c>
      <c r="AE38" s="69">
        <f>IFERROR(VLOOKUP($D38,'Today''s Data'!$A$2:$BD$350,39,FALSE),"")</f>
        <v>10727</v>
      </c>
      <c r="AF38" s="15">
        <f t="shared" si="37"/>
        <v>0.27687144588421742</v>
      </c>
      <c r="AG38" s="72">
        <f>IFERROR(VLOOKUP($D38,'Today''s Data'!$A$2:$BD$350,10,FALSE),"")</f>
        <v>176824</v>
      </c>
      <c r="AH38" s="15">
        <f>IFERROR(VLOOKUP($D38,'Today''s Data'!$A$2:$BD$350,32,FALSE),"")</f>
        <v>1.83E-2</v>
      </c>
      <c r="AI38" s="12" t="str">
        <f>IFERROR(VLOOKUP($D38,'Today''s Data'!$A$2:$BD$350,33,FALSE),"")</f>
        <v>LOW</v>
      </c>
      <c r="AJ38" s="15">
        <f>IFERROR(VLOOKUP($D38,'Today''s Data'!$A$2:$BG$350,48,FALSE),"")</f>
        <v>2.58E-2</v>
      </c>
      <c r="AK38" s="15">
        <f>IFERROR(VLOOKUP($D38,'Today''s Data'!$A$2:$BG$350,47,FALSE),"")</f>
        <v>1.6999999999999999E-3</v>
      </c>
      <c r="AL38" s="15">
        <f>IFERROR(VLOOKUP($D38,'Today''s Data'!$A$2:$BG$350,46,FALSE),"")</f>
        <v>-3.3E-3</v>
      </c>
      <c r="AM38" s="65">
        <v>485310538</v>
      </c>
      <c r="AN38" s="65">
        <f t="shared" si="8"/>
        <v>28924508064.799999</v>
      </c>
      <c r="AO38" s="65" t="str">
        <f t="shared" si="9"/>
        <v>3RD LINER</v>
      </c>
      <c r="AP38" s="57">
        <f>IFERROR(VLOOKUP($D38,'Today''s Data'!$A$2:$BG$350,50,FALSE),"")</f>
        <v>4602532</v>
      </c>
    </row>
    <row r="39" spans="2:42" ht="16.5" hidden="1" customHeight="1" x14ac:dyDescent="0.35">
      <c r="B39" s="67">
        <v>34</v>
      </c>
      <c r="C39" s="11" t="s">
        <v>109</v>
      </c>
      <c r="D39" s="92" t="s">
        <v>88</v>
      </c>
      <c r="E39" s="12" t="s">
        <v>43</v>
      </c>
      <c r="F39" s="13" t="s">
        <v>44</v>
      </c>
      <c r="G39" s="65">
        <f>IFERROR(VLOOKUP($D39,'Today''s Data'!$A$2:$BD$350,2,FALSE),"")</f>
        <v>1.67</v>
      </c>
      <c r="H39" s="53">
        <f>IFERROR(VLOOKUP($D39,'Today''s Data'!$A$2:$BD$350,4,FALSE),"")</f>
        <v>-1.18E-2</v>
      </c>
      <c r="I39" s="14">
        <f>IFERROR(VLOOKUP($D39,'Today''s Data'!$A$2:$BD$350,29,FALSE),"")</f>
        <v>44.384843670000002</v>
      </c>
      <c r="J39" s="65">
        <f>IFERROR(VLOOKUP($D39,'Today''s Data'!$A$2:$BD$350,20,FALSE),"")</f>
        <v>1.8128</v>
      </c>
      <c r="K39" s="65">
        <f>IFERROR(VLOOKUP(D39,'Today''s Data'!$A$2:$BD$350,2,FALSE),"")</f>
        <v>1.67</v>
      </c>
      <c r="L39" s="15">
        <f t="shared" si="29"/>
        <v>8.5508982035928174E-2</v>
      </c>
      <c r="M39" s="65">
        <f>IFERROR(VLOOKUP($D39,'Previous Data'!$A$2:$BD$350,20,FALSE),"")</f>
        <v>1.8128</v>
      </c>
      <c r="N39" s="65">
        <f>IFERROR(VLOOKUP($D39,'Previous Data'!$A$2:$BD$350,2,FALSE),"")</f>
        <v>1.67</v>
      </c>
      <c r="O39" s="15">
        <f t="shared" si="30"/>
        <v>8.5508982035928174E-2</v>
      </c>
      <c r="P39" s="65">
        <f>IFERROR(VLOOKUP($D39,'Today''s Data'!$A$2:$BD$350,19,FALSE),"")</f>
        <v>1.7382</v>
      </c>
      <c r="Q39" s="65">
        <f>IFERROR(VLOOKUP($D39,'Today''s Data'!$A$2:$BD$350,2,FALSE),"")</f>
        <v>1.67</v>
      </c>
      <c r="R39" s="15">
        <f t="shared" si="31"/>
        <v>4.0838323353293439E-2</v>
      </c>
      <c r="S39" s="65">
        <f>IFERROR(VLOOKUP($D39,'Previous Data'!$A$2:$BD$350,19,FALSE),"")</f>
        <v>1.7382</v>
      </c>
      <c r="T39" s="65">
        <f>IFERROR(VLOOKUP($D39,'Previous Data'!$A$2:$BD$350,2,FALSE),"")</f>
        <v>1.67</v>
      </c>
      <c r="U39" s="15">
        <f t="shared" si="32"/>
        <v>4.0838323353293439E-2</v>
      </c>
      <c r="V39" s="64">
        <f t="shared" si="33"/>
        <v>4.2917961109193416E-2</v>
      </c>
      <c r="W39" s="65">
        <f>IFERROR(VLOOKUP($D39,'Today''s Data'!$A$2:$BD$350,18,FALSE),"")</f>
        <v>1.7190000000000001</v>
      </c>
      <c r="X39" s="65">
        <f>IFERROR(VLOOKUP($D39,'Today''s Data'!$A$2:$BD$350,2,FALSE),"")</f>
        <v>1.67</v>
      </c>
      <c r="Y39" s="15">
        <f t="shared" si="34"/>
        <v>2.9341317365269556E-2</v>
      </c>
      <c r="Z39" s="65">
        <f>IFERROR(VLOOKUP($D39,'Previous Data'!$A$2:$BD$350,18,FALSE),"")</f>
        <v>1.7190000000000001</v>
      </c>
      <c r="AA39" s="65">
        <f>IFERROR(VLOOKUP($D39,'Previous Data'!$A$2:$BD$350,2,FALSE),"")</f>
        <v>1.67</v>
      </c>
      <c r="AB39" s="15">
        <f t="shared" si="35"/>
        <v>2.9341317365269556E-2</v>
      </c>
      <c r="AC39" s="96" t="str">
        <f t="shared" si="36"/>
        <v>REVERSE AOTS</v>
      </c>
      <c r="AD39" s="69">
        <f>IFERROR(VLOOKUP($D39,'Today''s Data'!$A$2:$BD$350,9,FALSE),"")</f>
        <v>38000</v>
      </c>
      <c r="AE39" s="69">
        <f>IFERROR(VLOOKUP($D39,'Today''s Data'!$A$2:$BD$350,39,FALSE),"")</f>
        <v>27000</v>
      </c>
      <c r="AF39" s="15">
        <f t="shared" si="37"/>
        <v>1.4074074074074074</v>
      </c>
      <c r="AG39" s="72">
        <f>IFERROR(VLOOKUP($D39,'Today''s Data'!$A$2:$BD$350,10,FALSE),"")</f>
        <v>63130</v>
      </c>
      <c r="AH39" s="15">
        <f>IFERROR(VLOOKUP($D39,'Today''s Data'!$A$2:$BD$350,32,FALSE),"")</f>
        <v>3.2399999999999998E-2</v>
      </c>
      <c r="AI39" s="12" t="str">
        <f>IFERROR(VLOOKUP($D39,'Today''s Data'!$A$2:$BD$350,33,FALSE),"")</f>
        <v>NEUTRAL</v>
      </c>
      <c r="AJ39" s="15">
        <f>IFERROR(VLOOKUP($D39,'Today''s Data'!$A$2:$BG$350,48,FALSE),"")</f>
        <v>6.0000000000000001E-3</v>
      </c>
      <c r="AK39" s="15">
        <f>IFERROR(VLOOKUP($D39,'Today''s Data'!$A$2:$BG$350,47,FALSE),"")</f>
        <v>-6.0000000000000001E-3</v>
      </c>
      <c r="AL39" s="15">
        <f>IFERROR(VLOOKUP($D39,'Today''s Data'!$A$2:$BG$350,46,FALSE),"")</f>
        <v>-3.4700000000000002E-2</v>
      </c>
      <c r="AM39" s="65">
        <v>370739961</v>
      </c>
      <c r="AN39" s="65">
        <f t="shared" si="8"/>
        <v>619135734.87</v>
      </c>
      <c r="AO39" s="65" t="str">
        <f t="shared" si="9"/>
        <v>4TH LINER</v>
      </c>
      <c r="AP39" s="57">
        <f>IFERROR(VLOOKUP($D39,'Today''s Data'!$A$2:$BG$350,50,FALSE),"")</f>
        <v>0</v>
      </c>
    </row>
    <row r="40" spans="2:42" ht="16.5" hidden="1" customHeight="1" x14ac:dyDescent="0.35">
      <c r="B40" s="68">
        <v>35</v>
      </c>
      <c r="C40" s="59" t="s">
        <v>110</v>
      </c>
      <c r="D40" s="93" t="s">
        <v>111</v>
      </c>
      <c r="E40" s="58" t="s">
        <v>43</v>
      </c>
      <c r="F40" s="60" t="s">
        <v>44</v>
      </c>
      <c r="G40" s="65">
        <f>IFERROR(VLOOKUP($D40,'Today''s Data'!$A$2:$BD$350,2,FALSE),"")</f>
        <v>1.62</v>
      </c>
      <c r="H40" s="53">
        <f>IFERROR(VLOOKUP($D40,'Today''s Data'!$A$2:$BD$350,4,FALSE),"")</f>
        <v>-2.9899999999999999E-2</v>
      </c>
      <c r="I40" s="14">
        <f>IFERROR(VLOOKUP($D40,'Today''s Data'!$A$2:$BD$350,29,FALSE),"")</f>
        <v>41.378123070299999</v>
      </c>
      <c r="J40" s="65">
        <f>IFERROR(VLOOKUP($D40,'Today''s Data'!$A$2:$BD$350,20,FALSE),"")</f>
        <v>1.8019000000000001</v>
      </c>
      <c r="K40" s="65">
        <f>IFERROR(VLOOKUP(D40,'Today''s Data'!$A$2:$BD$350,2,FALSE),"")</f>
        <v>1.62</v>
      </c>
      <c r="L40" s="15">
        <f t="shared" si="29"/>
        <v>0.11228395061728391</v>
      </c>
      <c r="M40" s="65">
        <f>IFERROR(VLOOKUP($D40,'Previous Data'!$A$2:$BD$350,20,FALSE),"")</f>
        <v>1.8050999999999999</v>
      </c>
      <c r="N40" s="65">
        <f>IFERROR(VLOOKUP($D40,'Previous Data'!$A$2:$BD$350,2,FALSE),"")</f>
        <v>1.67</v>
      </c>
      <c r="O40" s="15">
        <f t="shared" si="30"/>
        <v>8.0898203592814369E-2</v>
      </c>
      <c r="P40" s="65">
        <f>IFERROR(VLOOKUP($D40,'Today''s Data'!$A$2:$BD$350,19,FALSE),"")</f>
        <v>1.7292000000000001</v>
      </c>
      <c r="Q40" s="65">
        <f>IFERROR(VLOOKUP($D40,'Today''s Data'!$A$2:$BD$350,2,FALSE),"")</f>
        <v>1.62</v>
      </c>
      <c r="R40" s="15">
        <f t="shared" si="31"/>
        <v>6.7407407407407374E-2</v>
      </c>
      <c r="S40" s="65">
        <f>IFERROR(VLOOKUP($D40,'Previous Data'!$A$2:$BD$350,19,FALSE),"")</f>
        <v>1.7327999999999999</v>
      </c>
      <c r="T40" s="65">
        <f>IFERROR(VLOOKUP($D40,'Previous Data'!$A$2:$BD$350,2,FALSE),"")</f>
        <v>1.67</v>
      </c>
      <c r="U40" s="15">
        <f t="shared" si="32"/>
        <v>3.7604790419161656E-2</v>
      </c>
      <c r="V40" s="64">
        <f t="shared" si="33"/>
        <v>4.2042563034929439E-2</v>
      </c>
      <c r="W40" s="65">
        <f>IFERROR(VLOOKUP($D40,'Today''s Data'!$A$2:$BD$350,18,FALSE),"")</f>
        <v>1.712</v>
      </c>
      <c r="X40" s="65">
        <f>IFERROR(VLOOKUP($D40,'Today''s Data'!$A$2:$BD$350,2,FALSE),"")</f>
        <v>1.62</v>
      </c>
      <c r="Y40" s="15">
        <f t="shared" si="34"/>
        <v>5.6790123456790034E-2</v>
      </c>
      <c r="Z40" s="65">
        <f>IFERROR(VLOOKUP($D40,'Previous Data'!$A$2:$BD$350,18,FALSE),"")</f>
        <v>1.7184999999999999</v>
      </c>
      <c r="AA40" s="65">
        <f>IFERROR(VLOOKUP($D40,'Previous Data'!$A$2:$BD$350,2,FALSE),"")</f>
        <v>1.67</v>
      </c>
      <c r="AB40" s="15">
        <f t="shared" si="35"/>
        <v>2.9041916167664664E-2</v>
      </c>
      <c r="AC40" s="96" t="str">
        <f t="shared" si="36"/>
        <v>REVERSE AOTS</v>
      </c>
      <c r="AD40" s="69">
        <f>IFERROR(VLOOKUP($D40,'Today''s Data'!$A$2:$BD$350,9,FALSE),"")</f>
        <v>209000</v>
      </c>
      <c r="AE40" s="69">
        <f>IFERROR(VLOOKUP($D40,'Today''s Data'!$A$2:$BD$350,39,FALSE),"")</f>
        <v>40700</v>
      </c>
      <c r="AF40" s="15">
        <f t="shared" si="37"/>
        <v>5.1351351351351351</v>
      </c>
      <c r="AG40" s="72">
        <f>IFERROR(VLOOKUP($D40,'Today''s Data'!$A$2:$BD$350,10,FALSE),"")</f>
        <v>339080</v>
      </c>
      <c r="AH40" s="15">
        <f>IFERROR(VLOOKUP($D40,'Today''s Data'!$A$2:$BD$350,32,FALSE),"")</f>
        <v>3.6999999999999998E-2</v>
      </c>
      <c r="AI40" s="12" t="str">
        <f>IFERROR(VLOOKUP($D40,'Today''s Data'!$A$2:$BD$350,33,FALSE),"")</f>
        <v>NEUTRAL</v>
      </c>
      <c r="AJ40" s="15">
        <f>IFERROR(VLOOKUP($D40,'Today''s Data'!$A$2:$BG$350,48,FALSE),"")</f>
        <v>-4.1399999999999999E-2</v>
      </c>
      <c r="AK40" s="15">
        <f>IFERROR(VLOOKUP($D40,'Today''s Data'!$A$2:$BG$350,47,FALSE),"")</f>
        <v>-5.2600000000000001E-2</v>
      </c>
      <c r="AL40" s="15">
        <f>IFERROR(VLOOKUP($D40,'Today''s Data'!$A$2:$BG$350,46,FALSE),"")</f>
        <v>-7.4300000000000005E-2</v>
      </c>
      <c r="AM40" s="65">
        <v>245031222</v>
      </c>
      <c r="AN40" s="65">
        <f t="shared" si="8"/>
        <v>396950579.64000005</v>
      </c>
      <c r="AO40" s="65" t="str">
        <f t="shared" si="9"/>
        <v>4TH LINER</v>
      </c>
      <c r="AP40" s="57">
        <f>IFERROR(VLOOKUP($D40,'Today''s Data'!$A$2:$BG$350,50,FALSE),"")</f>
        <v>-270070</v>
      </c>
    </row>
    <row r="41" spans="2:42" ht="16.5" hidden="1" customHeight="1" x14ac:dyDescent="0.35">
      <c r="B41" s="67">
        <v>36</v>
      </c>
      <c r="C41" s="11" t="s">
        <v>89</v>
      </c>
      <c r="D41" s="92" t="s">
        <v>90</v>
      </c>
      <c r="E41" s="12" t="s">
        <v>10</v>
      </c>
      <c r="F41" s="13" t="s">
        <v>112</v>
      </c>
      <c r="G41" s="65">
        <f>IFERROR(VLOOKUP($D41,'Today''s Data'!$A$2:$BD$350,2,FALSE),"")</f>
        <v>4.87</v>
      </c>
      <c r="H41" s="53">
        <f>IFERROR(VLOOKUP($D41,'Today''s Data'!$A$2:$BD$350,4,FALSE),"")</f>
        <v>-7.4099999999999999E-2</v>
      </c>
      <c r="I41" s="14">
        <f>IFERROR(VLOOKUP($D41,'Today''s Data'!$A$2:$BD$350,29,FALSE),"")</f>
        <v>44.644139366200001</v>
      </c>
      <c r="J41" s="65">
        <f>IFERROR(VLOOKUP($D41,'Today''s Data'!$A$2:$BD$350,20,FALSE),"")</f>
        <v>5.1432000000000002</v>
      </c>
      <c r="K41" s="65">
        <f>IFERROR(VLOOKUP(D41,'Today''s Data'!$A$2:$BD$350,2,FALSE),"")</f>
        <v>4.87</v>
      </c>
      <c r="L41" s="15">
        <f t="shared" si="29"/>
        <v>5.6098562628336776E-2</v>
      </c>
      <c r="M41" s="65">
        <f>IFERROR(VLOOKUP($D41,'Previous Data'!$A$2:$BD$350,20,FALSE),"")</f>
        <v>5.1501000000000001</v>
      </c>
      <c r="N41" s="65">
        <f>IFERROR(VLOOKUP($D41,'Previous Data'!$A$2:$BD$350,2,FALSE),"")</f>
        <v>5.32</v>
      </c>
      <c r="O41" s="15">
        <f t="shared" si="30"/>
        <v>3.2989650686394471E-2</v>
      </c>
      <c r="P41" s="65">
        <f>IFERROR(VLOOKUP($D41,'Today''s Data'!$A$2:$BD$350,19,FALSE),"")</f>
        <v>5.0692000000000004</v>
      </c>
      <c r="Q41" s="65">
        <f>IFERROR(VLOOKUP($D41,'Today''s Data'!$A$2:$BD$350,2,FALSE),"")</f>
        <v>4.87</v>
      </c>
      <c r="R41" s="15">
        <f t="shared" si="31"/>
        <v>4.090349075975365E-2</v>
      </c>
      <c r="S41" s="65">
        <f>IFERROR(VLOOKUP($D41,'Previous Data'!$A$2:$BD$350,19,FALSE),"")</f>
        <v>5.0696000000000003</v>
      </c>
      <c r="T41" s="65">
        <f>IFERROR(VLOOKUP($D41,'Previous Data'!$A$2:$BD$350,2,FALSE),"")</f>
        <v>5.32</v>
      </c>
      <c r="U41" s="15">
        <f t="shared" si="32"/>
        <v>4.9392456998579755E-2</v>
      </c>
      <c r="V41" s="64">
        <f t="shared" si="33"/>
        <v>1.4597964175806801E-2</v>
      </c>
      <c r="W41" s="65">
        <f>IFERROR(VLOOKUP($D41,'Today''s Data'!$A$2:$BD$350,18,FALSE),"")</f>
        <v>5.1130000000000004</v>
      </c>
      <c r="X41" s="65">
        <f>IFERROR(VLOOKUP($D41,'Today''s Data'!$A$2:$BD$350,2,FALSE),"")</f>
        <v>4.87</v>
      </c>
      <c r="Y41" s="15">
        <f t="shared" si="34"/>
        <v>4.9897330595482611E-2</v>
      </c>
      <c r="Z41" s="65">
        <f>IFERROR(VLOOKUP($D41,'Previous Data'!$A$2:$BD$350,18,FALSE),"")</f>
        <v>5.1924999999999999</v>
      </c>
      <c r="AA41" s="65">
        <f>IFERROR(VLOOKUP($D41,'Previous Data'!$A$2:$BD$350,2,FALSE),"")</f>
        <v>5.32</v>
      </c>
      <c r="AB41" s="15">
        <f t="shared" si="35"/>
        <v>2.4554646124217698E-2</v>
      </c>
      <c r="AC41" s="96" t="str">
        <f t="shared" si="36"/>
        <v/>
      </c>
      <c r="AD41" s="69">
        <f>IFERROR(VLOOKUP($D41,'Today''s Data'!$A$2:$BD$350,9,FALSE),"")</f>
        <v>3600</v>
      </c>
      <c r="AE41" s="69">
        <f>IFERROR(VLOOKUP($D41,'Today''s Data'!$A$2:$BD$350,39,FALSE),"")</f>
        <v>4975</v>
      </c>
      <c r="AF41" s="15">
        <f t="shared" si="37"/>
        <v>0.72361809045226133</v>
      </c>
      <c r="AG41" s="72">
        <f>IFERROR(VLOOKUP($D41,'Today''s Data'!$A$2:$BD$350,10,FALSE),"")</f>
        <v>17815</v>
      </c>
      <c r="AH41" s="15">
        <f>IFERROR(VLOOKUP($D41,'Today''s Data'!$A$2:$BD$350,32,FALSE),"")</f>
        <v>5.7599999999999998E-2</v>
      </c>
      <c r="AI41" s="12" t="str">
        <f>IFERROR(VLOOKUP($D41,'Today''s Data'!$A$2:$BD$350,33,FALSE),"")</f>
        <v>HIGH</v>
      </c>
      <c r="AJ41" s="15">
        <f>IFERROR(VLOOKUP($D41,'Today''s Data'!$A$2:$BG$350,48,FALSE),"")</f>
        <v>-8.6300000000000002E-2</v>
      </c>
      <c r="AK41" s="15">
        <f>IFERROR(VLOOKUP($D41,'Today''s Data'!$A$2:$BG$350,47,FALSE),"")</f>
        <v>-5.8000000000000003E-2</v>
      </c>
      <c r="AL41" s="15">
        <f>IFERROR(VLOOKUP($D41,'Today''s Data'!$A$2:$BG$350,46,FALSE),"")</f>
        <v>0</v>
      </c>
      <c r="AM41" s="65">
        <v>4341280855</v>
      </c>
      <c r="AN41" s="65">
        <f t="shared" si="8"/>
        <v>21142037763.850002</v>
      </c>
      <c r="AO41" s="65" t="str">
        <f t="shared" si="9"/>
        <v>3RD LINER</v>
      </c>
      <c r="AP41" s="57">
        <f>IFERROR(VLOOKUP($D41,'Today''s Data'!$A$2:$BG$350,50,FALSE),"")</f>
        <v>34150</v>
      </c>
    </row>
    <row r="42" spans="2:42" ht="16.5" hidden="1" customHeight="1" x14ac:dyDescent="0.35">
      <c r="B42" s="67">
        <v>37</v>
      </c>
      <c r="C42" s="59" t="s">
        <v>80</v>
      </c>
      <c r="D42" s="93" t="s">
        <v>81</v>
      </c>
      <c r="E42" s="58" t="s">
        <v>27</v>
      </c>
      <c r="F42" s="60" t="s">
        <v>52</v>
      </c>
      <c r="G42" s="65">
        <f>IFERROR(VLOOKUP($D42,'Today''s Data'!$A$2:$BD$350,2,FALSE),"")</f>
        <v>147</v>
      </c>
      <c r="H42" s="53">
        <f>IFERROR(VLOOKUP($D42,'Today''s Data'!$A$2:$BD$350,4,FALSE),"")</f>
        <v>-0.02</v>
      </c>
      <c r="I42" s="14">
        <f>IFERROR(VLOOKUP($D42,'Today''s Data'!$A$2:$BD$350,29,FALSE),"")</f>
        <v>38.787673167299999</v>
      </c>
      <c r="J42" s="65">
        <f>IFERROR(VLOOKUP($D42,'Today''s Data'!$A$2:$BD$350,20,FALSE),"")</f>
        <v>148.46799999999999</v>
      </c>
      <c r="K42" s="65">
        <f>IFERROR(VLOOKUP(D42,'Today''s Data'!$A$2:$BD$350,2,FALSE),"")</f>
        <v>147</v>
      </c>
      <c r="L42" s="15">
        <f t="shared" si="29"/>
        <v>9.986394557823056E-3</v>
      </c>
      <c r="M42" s="65">
        <f>IFERROR(VLOOKUP($D42,'Previous Data'!$A$2:$BD$350,20,FALSE),"")</f>
        <v>148.08500000000001</v>
      </c>
      <c r="N42" s="65">
        <f>IFERROR(VLOOKUP($D42,'Previous Data'!$A$2:$BD$350,2,FALSE),"")</f>
        <v>150</v>
      </c>
      <c r="O42" s="15">
        <f t="shared" si="30"/>
        <v>1.293176216362219E-2</v>
      </c>
      <c r="P42" s="65">
        <f>IFERROR(VLOOKUP($D42,'Today''s Data'!$A$2:$BD$350,19,FALSE),"")</f>
        <v>155.69800000000001</v>
      </c>
      <c r="Q42" s="65">
        <f>IFERROR(VLOOKUP($D42,'Today''s Data'!$A$2:$BD$350,2,FALSE),"")</f>
        <v>147</v>
      </c>
      <c r="R42" s="15">
        <f t="shared" si="31"/>
        <v>5.9170068027210934E-2</v>
      </c>
      <c r="S42" s="65">
        <f>IFERROR(VLOOKUP($D42,'Previous Data'!$A$2:$BD$350,19,FALSE),"")</f>
        <v>155.63800000000001</v>
      </c>
      <c r="T42" s="65">
        <f>IFERROR(VLOOKUP($D42,'Previous Data'!$A$2:$BD$350,2,FALSE),"")</f>
        <v>150</v>
      </c>
      <c r="U42" s="15">
        <f t="shared" si="32"/>
        <v>3.7586666666666699E-2</v>
      </c>
      <c r="V42" s="64">
        <f t="shared" si="33"/>
        <v>4.8697362394590209E-2</v>
      </c>
      <c r="W42" s="65">
        <f>IFERROR(VLOOKUP($D42,'Today''s Data'!$A$2:$BD$350,18,FALSE),"")</f>
        <v>152.23500000000001</v>
      </c>
      <c r="X42" s="65">
        <f>IFERROR(VLOOKUP($D42,'Today''s Data'!$A$2:$BD$350,2,FALSE),"")</f>
        <v>147</v>
      </c>
      <c r="Y42" s="15">
        <f t="shared" si="34"/>
        <v>3.5612244897959278E-2</v>
      </c>
      <c r="Z42" s="65">
        <f>IFERROR(VLOOKUP($D42,'Previous Data'!$A$2:$BD$350,18,FALSE),"")</f>
        <v>153.13</v>
      </c>
      <c r="AA42" s="65">
        <f>IFERROR(VLOOKUP($D42,'Previous Data'!$A$2:$BD$350,2,FALSE),"")</f>
        <v>150</v>
      </c>
      <c r="AB42" s="15">
        <f t="shared" si="35"/>
        <v>2.0866666666666638E-2</v>
      </c>
      <c r="AC42" s="96" t="str">
        <f t="shared" si="36"/>
        <v/>
      </c>
      <c r="AD42" s="69">
        <f>IFERROR(VLOOKUP($D42,'Today''s Data'!$A$2:$BD$350,9,FALSE),"")</f>
        <v>2307030</v>
      </c>
      <c r="AE42" s="69">
        <f>IFERROR(VLOOKUP($D42,'Today''s Data'!$A$2:$BD$350,39,FALSE),"")</f>
        <v>2728054</v>
      </c>
      <c r="AF42" s="15">
        <f t="shared" si="37"/>
        <v>0.84566874409377524</v>
      </c>
      <c r="AG42" s="72">
        <f>IFERROR(VLOOKUP($D42,'Today''s Data'!$A$2:$BD$350,10,FALSE),"")</f>
        <v>347214326</v>
      </c>
      <c r="AH42" s="15">
        <f>IFERROR(VLOOKUP($D42,'Today''s Data'!$A$2:$BD$350,32,FALSE),"")</f>
        <v>2.5999999999999999E-2</v>
      </c>
      <c r="AI42" s="12" t="str">
        <f>IFERROR(VLOOKUP($D42,'Today''s Data'!$A$2:$BD$350,33,FALSE),"")</f>
        <v>LOW</v>
      </c>
      <c r="AJ42" s="15">
        <f>IFERROR(VLOOKUP($D42,'Today''s Data'!$A$2:$BG$350,48,FALSE),"")</f>
        <v>-2.1999999999999999E-2</v>
      </c>
      <c r="AK42" s="15">
        <f>IFERROR(VLOOKUP($D42,'Today''s Data'!$A$2:$BG$350,47,FALSE),"")</f>
        <v>-3.9199999999999999E-2</v>
      </c>
      <c r="AL42" s="15">
        <f>IFERROR(VLOOKUP($D42,'Today''s Data'!$A$2:$BG$350,46,FALSE),"")</f>
        <v>-0.1037</v>
      </c>
      <c r="AM42" s="65">
        <v>4368774284</v>
      </c>
      <c r="AN42" s="65">
        <f t="shared" si="8"/>
        <v>642209819748</v>
      </c>
      <c r="AO42" s="65" t="str">
        <f t="shared" si="9"/>
        <v>BLUE CHIP</v>
      </c>
      <c r="AP42" s="57">
        <f>IFERROR(VLOOKUP($D42,'Today''s Data'!$A$2:$BG$350,50,FALSE),"")</f>
        <v>-1349809973</v>
      </c>
    </row>
    <row r="43" spans="2:42" ht="16.5" hidden="1" customHeight="1" x14ac:dyDescent="0.35">
      <c r="B43" s="68">
        <v>38</v>
      </c>
      <c r="C43" s="11" t="s">
        <v>86</v>
      </c>
      <c r="D43" s="92" t="s">
        <v>87</v>
      </c>
      <c r="E43" s="12" t="s">
        <v>14</v>
      </c>
      <c r="F43" s="13" t="s">
        <v>14</v>
      </c>
      <c r="G43" s="65">
        <f>IFERROR(VLOOKUP($D43,'Today''s Data'!$A$2:$BD$350,2,FALSE),"")</f>
        <v>3.75</v>
      </c>
      <c r="H43" s="53">
        <f>IFERROR(VLOOKUP($D43,'Today''s Data'!$A$2:$BD$350,4,FALSE),"")</f>
        <v>1.6299999999999999E-2</v>
      </c>
      <c r="I43" s="14">
        <f>IFERROR(VLOOKUP($D43,'Today''s Data'!$A$2:$BD$350,29,FALSE),"")</f>
        <v>51.422232404299997</v>
      </c>
      <c r="J43" s="65">
        <f>IFERROR(VLOOKUP($D43,'Today''s Data'!$A$2:$BD$350,20,FALSE),"")</f>
        <v>3.7789000000000001</v>
      </c>
      <c r="K43" s="65">
        <f>IFERROR(VLOOKUP(D43,'Today''s Data'!$A$2:$BD$350,2,FALSE),"")</f>
        <v>3.75</v>
      </c>
      <c r="L43" s="15">
        <f t="shared" si="29"/>
        <v>7.7066666666667063E-3</v>
      </c>
      <c r="M43" s="65">
        <f>IFERROR(VLOOKUP($D43,'Previous Data'!$A$2:$BD$350,20,FALSE),"")</f>
        <v>3.7805</v>
      </c>
      <c r="N43" s="65">
        <f>IFERROR(VLOOKUP($D43,'Previous Data'!$A$2:$BD$350,2,FALSE),"")</f>
        <v>3.69</v>
      </c>
      <c r="O43" s="15">
        <f t="shared" si="30"/>
        <v>2.4525745257452582E-2</v>
      </c>
      <c r="P43" s="65">
        <f>IFERROR(VLOOKUP($D43,'Today''s Data'!$A$2:$BD$350,19,FALSE),"")</f>
        <v>3.7968000000000002</v>
      </c>
      <c r="Q43" s="65">
        <f>IFERROR(VLOOKUP($D43,'Today''s Data'!$A$2:$BD$350,2,FALSE),"")</f>
        <v>3.75</v>
      </c>
      <c r="R43" s="15">
        <f t="shared" si="31"/>
        <v>1.2480000000000047E-2</v>
      </c>
      <c r="S43" s="65">
        <f>IFERROR(VLOOKUP($D43,'Previous Data'!$A$2:$BD$350,19,FALSE),"")</f>
        <v>3.7934000000000001</v>
      </c>
      <c r="T43" s="65">
        <f>IFERROR(VLOOKUP($D43,'Previous Data'!$A$2:$BD$350,2,FALSE),"")</f>
        <v>3.69</v>
      </c>
      <c r="U43" s="15">
        <f t="shared" si="32"/>
        <v>2.8021680216802212E-2</v>
      </c>
      <c r="V43" s="64">
        <f t="shared" si="33"/>
        <v>4.736828177511981E-3</v>
      </c>
      <c r="W43" s="65">
        <f>IFERROR(VLOOKUP($D43,'Today''s Data'!$A$2:$BD$350,18,FALSE),"")</f>
        <v>3.72</v>
      </c>
      <c r="X43" s="65">
        <f>IFERROR(VLOOKUP($D43,'Today''s Data'!$A$2:$BD$350,2,FALSE),"")</f>
        <v>3.75</v>
      </c>
      <c r="Y43" s="15">
        <f t="shared" si="34"/>
        <v>8.0645161290322058E-3</v>
      </c>
      <c r="Z43" s="65">
        <f>IFERROR(VLOOKUP($D43,'Previous Data'!$A$2:$BD$350,18,FALSE),"")</f>
        <v>3.734</v>
      </c>
      <c r="AA43" s="65">
        <f>IFERROR(VLOOKUP($D43,'Previous Data'!$A$2:$BD$350,2,FALSE),"")</f>
        <v>3.69</v>
      </c>
      <c r="AB43" s="15">
        <f t="shared" si="35"/>
        <v>1.1924119241192422E-2</v>
      </c>
      <c r="AC43" s="96" t="str">
        <f t="shared" si="36"/>
        <v/>
      </c>
      <c r="AD43" s="69">
        <f>IFERROR(VLOOKUP($D43,'Today''s Data'!$A$2:$BD$350,9,FALSE),"")</f>
        <v>1372000</v>
      </c>
      <c r="AE43" s="69">
        <f>IFERROR(VLOOKUP($D43,'Today''s Data'!$A$2:$BD$350,39,FALSE),"")</f>
        <v>757400</v>
      </c>
      <c r="AF43" s="15">
        <f t="shared" si="37"/>
        <v>1.811460258780037</v>
      </c>
      <c r="AG43" s="72">
        <f>IFERROR(VLOOKUP($D43,'Today''s Data'!$A$2:$BD$350,10,FALSE),"")</f>
        <v>5030280</v>
      </c>
      <c r="AH43" s="15">
        <f>IFERROR(VLOOKUP($D43,'Today''s Data'!$A$2:$BD$350,32,FALSE),"")</f>
        <v>1.78E-2</v>
      </c>
      <c r="AI43" s="12" t="str">
        <f>IFERROR(VLOOKUP($D43,'Today''s Data'!$A$2:$BD$350,33,FALSE),"")</f>
        <v>LOW</v>
      </c>
      <c r="AJ43" s="15">
        <f>IFERROR(VLOOKUP($D43,'Today''s Data'!$A$2:$BG$350,48,FALSE),"")</f>
        <v>1.35E-2</v>
      </c>
      <c r="AK43" s="15">
        <f>IFERROR(VLOOKUP($D43,'Today''s Data'!$A$2:$BG$350,47,FALSE),"")</f>
        <v>-2.0899999999999998E-2</v>
      </c>
      <c r="AL43" s="15">
        <f>IFERROR(VLOOKUP($D43,'Today''s Data'!$A$2:$BG$350,46,FALSE),"")</f>
        <v>-3.3500000000000002E-2</v>
      </c>
      <c r="AM43" s="65">
        <v>10498679857</v>
      </c>
      <c r="AN43" s="65">
        <f t="shared" si="8"/>
        <v>39370049463.75</v>
      </c>
      <c r="AO43" s="65" t="str">
        <f t="shared" si="9"/>
        <v>3RD LINER</v>
      </c>
      <c r="AP43" s="57">
        <f>IFERROR(VLOOKUP($D43,'Today''s Data'!$A$2:$BG$350,50,FALSE),"")</f>
        <v>-2303940</v>
      </c>
    </row>
    <row r="44" spans="2:42" ht="16.5" hidden="1" customHeight="1" x14ac:dyDescent="0.35">
      <c r="B44" s="67">
        <v>39</v>
      </c>
      <c r="C44" s="11"/>
      <c r="D44" s="92" t="s">
        <v>620</v>
      </c>
      <c r="E44" s="12"/>
      <c r="F44" s="13"/>
      <c r="G44" s="65">
        <f>IFERROR(VLOOKUP($D44,'Today''s Data'!$A$2:$BD$350,2,FALSE),"")</f>
        <v>1054</v>
      </c>
      <c r="H44" s="53">
        <f>IFERROR(VLOOKUP($D44,'Today''s Data'!$A$2:$BD$350,4,FALSE),"")</f>
        <v>-0.27310000000000001</v>
      </c>
      <c r="I44" s="14">
        <f>IFERROR(VLOOKUP($D44,'Today''s Data'!$A$2:$BD$350,29,FALSE),"")</f>
        <v>47.481642393000001</v>
      </c>
      <c r="J44" s="65">
        <f>IFERROR(VLOOKUP($D44,'Today''s Data'!$A$2:$BD$350,20,FALSE),"")</f>
        <v>825.59</v>
      </c>
      <c r="K44" s="65">
        <f>IFERROR(VLOOKUP(D44,'Today''s Data'!$A$2:$BD$350,2,FALSE),"")</f>
        <v>1054</v>
      </c>
      <c r="L44" s="15">
        <f t="shared" si="29"/>
        <v>0.27666275027556048</v>
      </c>
      <c r="M44" s="65">
        <f>IFERROR(VLOOKUP($D44,'Previous Data'!$A$2:$BD$350,20,FALSE),"")</f>
        <v>825.59</v>
      </c>
      <c r="N44" s="65">
        <f>IFERROR(VLOOKUP($D44,'Previous Data'!$A$2:$BD$350,2,FALSE),"")</f>
        <v>1054</v>
      </c>
      <c r="O44" s="15">
        <f t="shared" si="30"/>
        <v>0.27666275027556048</v>
      </c>
      <c r="P44" s="65">
        <f>IFERROR(VLOOKUP($D44,'Today''s Data'!$A$2:$BD$350,19,FALSE),"")</f>
        <v>1148.2</v>
      </c>
      <c r="Q44" s="65">
        <f>IFERROR(VLOOKUP($D44,'Today''s Data'!$A$2:$BD$350,2,FALSE),"")</f>
        <v>1054</v>
      </c>
      <c r="R44" s="15">
        <f t="shared" si="31"/>
        <v>8.9373814041745769E-2</v>
      </c>
      <c r="S44" s="65">
        <f>IFERROR(VLOOKUP($D44,'Previous Data'!$A$2:$BD$350,19,FALSE),"")</f>
        <v>1148.2</v>
      </c>
      <c r="T44" s="65">
        <f>IFERROR(VLOOKUP($D44,'Previous Data'!$A$2:$BD$350,2,FALSE),"")</f>
        <v>1054</v>
      </c>
      <c r="U44" s="15">
        <f t="shared" si="32"/>
        <v>8.9373814041745769E-2</v>
      </c>
      <c r="V44" s="64">
        <f t="shared" si="33"/>
        <v>0.39076296951271211</v>
      </c>
      <c r="W44" s="65">
        <f>IFERROR(VLOOKUP($D44,'Today''s Data'!$A$2:$BD$350,18,FALSE),"")</f>
        <v>1190.0999999999999</v>
      </c>
      <c r="X44" s="65">
        <f>IFERROR(VLOOKUP($D44,'Today''s Data'!$A$2:$BD$350,2,FALSE),"")</f>
        <v>1054</v>
      </c>
      <c r="Y44" s="15">
        <f t="shared" si="34"/>
        <v>0.1291271347248576</v>
      </c>
      <c r="Z44" s="65">
        <f>IFERROR(VLOOKUP($D44,'Previous Data'!$A$2:$BD$350,18,FALSE),"")</f>
        <v>1190.0999999999999</v>
      </c>
      <c r="AA44" s="65">
        <f>IFERROR(VLOOKUP($D44,'Previous Data'!$A$2:$BD$350,2,FALSE),"")</f>
        <v>1054</v>
      </c>
      <c r="AB44" s="15">
        <f t="shared" si="35"/>
        <v>0.1291271347248576</v>
      </c>
      <c r="AC44" s="96" t="str">
        <f t="shared" si="36"/>
        <v>AOTS</v>
      </c>
      <c r="AD44" s="69">
        <f>IFERROR(VLOOKUP($D44,'Today''s Data'!$A$2:$BD$350,9,FALSE),"")</f>
        <v>25</v>
      </c>
      <c r="AE44" s="69">
        <f>IFERROR(VLOOKUP($D44,'Today''s Data'!$A$2:$BD$350,39,FALSE),"")</f>
        <v>20</v>
      </c>
      <c r="AF44" s="15">
        <f t="shared" si="37"/>
        <v>1.25</v>
      </c>
      <c r="AG44" s="72">
        <f>IFERROR(VLOOKUP($D44,'Today''s Data'!$A$2:$BD$350,10,FALSE),"")</f>
        <v>26330</v>
      </c>
      <c r="AH44" s="15">
        <f>IFERROR(VLOOKUP($D44,'Today''s Data'!$A$2:$BD$350,32,FALSE),"")</f>
        <v>0.16619999999999999</v>
      </c>
      <c r="AI44" s="12" t="str">
        <f>IFERROR(VLOOKUP($D44,'Today''s Data'!$A$2:$BD$350,33,FALSE),"")</f>
        <v>HIGH</v>
      </c>
      <c r="AJ44" s="15">
        <f>IFERROR(VLOOKUP($D44,'Today''s Data'!$A$2:$BG$350,48,FALSE),"")</f>
        <v>-0.27310000000000001</v>
      </c>
      <c r="AK44" s="15">
        <f>IFERROR(VLOOKUP($D44,'Today''s Data'!$A$2:$BG$350,47,FALSE),"")</f>
        <v>-0.27310000000000001</v>
      </c>
      <c r="AL44" s="15">
        <f>IFERROR(VLOOKUP($D44,'Today''s Data'!$A$2:$BG$350,46,FALSE),"")</f>
        <v>-0.29070000000000001</v>
      </c>
      <c r="AM44" s="65">
        <v>499987</v>
      </c>
      <c r="AN44" s="65">
        <f t="shared" si="8"/>
        <v>526986298</v>
      </c>
      <c r="AO44" s="65" t="str">
        <f t="shared" si="9"/>
        <v>4TH LINER</v>
      </c>
      <c r="AP44" s="57">
        <f>IFERROR(VLOOKUP($D44,'Today''s Data'!$A$2:$BG$350,50,FALSE),"")</f>
        <v>29265</v>
      </c>
    </row>
    <row r="45" spans="2:42" ht="16.5" hidden="1" customHeight="1" x14ac:dyDescent="0.35">
      <c r="B45" s="67">
        <v>40</v>
      </c>
      <c r="C45" s="59" t="s">
        <v>93</v>
      </c>
      <c r="D45" s="93" t="s">
        <v>94</v>
      </c>
      <c r="E45" s="58" t="s">
        <v>10</v>
      </c>
      <c r="F45" s="60" t="s">
        <v>105</v>
      </c>
      <c r="G45" s="65">
        <f>IFERROR(VLOOKUP($D45,'Today''s Data'!$A$2:$BD$350,2,FALSE),"")</f>
        <v>6.7000000000000004E-2</v>
      </c>
      <c r="H45" s="53">
        <f>IFERROR(VLOOKUP($D45,'Today''s Data'!$A$2:$BD$350,4,FALSE),"")</f>
        <v>1.52E-2</v>
      </c>
      <c r="I45" s="14">
        <f>IFERROR(VLOOKUP($D45,'Today''s Data'!$A$2:$BD$350,29,FALSE),"")</f>
        <v>45.9408383667</v>
      </c>
      <c r="J45" s="65">
        <f>IFERROR(VLOOKUP($D45,'Today''s Data'!$A$2:$BD$350,20,FALSE),"")</f>
        <v>7.0300000000000001E-2</v>
      </c>
      <c r="K45" s="65">
        <f>IFERROR(VLOOKUP(D45,'Today''s Data'!$A$2:$BD$350,2,FALSE),"")</f>
        <v>6.7000000000000004E-2</v>
      </c>
      <c r="L45" s="15">
        <f t="shared" si="29"/>
        <v>4.9253731343283542E-2</v>
      </c>
      <c r="M45" s="65">
        <f>IFERROR(VLOOKUP($D45,'Previous Data'!$A$2:$BD$350,20,FALSE),"")</f>
        <v>7.0419999999999996E-2</v>
      </c>
      <c r="N45" s="65">
        <f>IFERROR(VLOOKUP($D45,'Previous Data'!$A$2:$BD$350,2,FALSE),"")</f>
        <v>6.6000000000000003E-2</v>
      </c>
      <c r="O45" s="15">
        <f t="shared" si="30"/>
        <v>6.696969696969686E-2</v>
      </c>
      <c r="P45" s="65">
        <f>IFERROR(VLOOKUP($D45,'Today''s Data'!$A$2:$BD$350,19,FALSE),"")</f>
        <v>6.9260000000000002E-2</v>
      </c>
      <c r="Q45" s="65">
        <f>IFERROR(VLOOKUP($D45,'Today''s Data'!$A$2:$BD$350,2,FALSE),"")</f>
        <v>6.7000000000000004E-2</v>
      </c>
      <c r="R45" s="15">
        <f t="shared" si="31"/>
        <v>3.3731343283582058E-2</v>
      </c>
      <c r="S45" s="65">
        <f>IFERROR(VLOOKUP($D45,'Previous Data'!$A$2:$BD$350,19,FALSE),"")</f>
        <v>6.9459999999999994E-2</v>
      </c>
      <c r="T45" s="65">
        <f>IFERROR(VLOOKUP($D45,'Previous Data'!$A$2:$BD$350,2,FALSE),"")</f>
        <v>6.6000000000000003E-2</v>
      </c>
      <c r="U45" s="15">
        <f t="shared" si="32"/>
        <v>5.2424242424242283E-2</v>
      </c>
      <c r="V45" s="64">
        <f t="shared" si="33"/>
        <v>1.5015882183078245E-2</v>
      </c>
      <c r="W45" s="65">
        <f>IFERROR(VLOOKUP($D45,'Today''s Data'!$A$2:$BD$350,18,FALSE),"")</f>
        <v>6.7250000000000004E-2</v>
      </c>
      <c r="X45" s="65">
        <f>IFERROR(VLOOKUP($D45,'Today''s Data'!$A$2:$BD$350,2,FALSE),"")</f>
        <v>6.7000000000000004E-2</v>
      </c>
      <c r="Y45" s="15">
        <f t="shared" si="34"/>
        <v>3.7313432835820925E-3</v>
      </c>
      <c r="Z45" s="65">
        <f>IFERROR(VLOOKUP($D45,'Previous Data'!$A$2:$BD$350,18,FALSE),"")</f>
        <v>6.7599999999999993E-2</v>
      </c>
      <c r="AA45" s="65">
        <f>IFERROR(VLOOKUP($D45,'Previous Data'!$A$2:$BD$350,2,FALSE),"")</f>
        <v>6.6000000000000003E-2</v>
      </c>
      <c r="AB45" s="15">
        <f t="shared" si="35"/>
        <v>2.4242424242424093E-2</v>
      </c>
      <c r="AC45" s="96" t="str">
        <f t="shared" si="36"/>
        <v>REVERSE AOTS</v>
      </c>
      <c r="AD45" s="69">
        <f>IFERROR(VLOOKUP($D45,'Today''s Data'!$A$2:$BD$350,9,FALSE),"")</f>
        <v>10740000</v>
      </c>
      <c r="AE45" s="69">
        <f>IFERROR(VLOOKUP($D45,'Today''s Data'!$A$2:$BD$350,39,FALSE),"")</f>
        <v>17939000</v>
      </c>
      <c r="AF45" s="15">
        <f t="shared" si="37"/>
        <v>0.59869557946373819</v>
      </c>
      <c r="AG45" s="72">
        <f>IFERROR(VLOOKUP($D45,'Today''s Data'!$A$2:$BD$350,10,FALSE),"")</f>
        <v>703290</v>
      </c>
      <c r="AH45" s="15">
        <f>IFERROR(VLOOKUP($D45,'Today''s Data'!$A$2:$BD$350,32,FALSE),"")</f>
        <v>3.5099999999999999E-2</v>
      </c>
      <c r="AI45" s="12" t="str">
        <f>IFERROR(VLOOKUP($D45,'Today''s Data'!$A$2:$BD$350,33,FALSE),"")</f>
        <v>NEUTRAL</v>
      </c>
      <c r="AJ45" s="15">
        <f>IFERROR(VLOOKUP($D45,'Today''s Data'!$A$2:$BG$350,48,FALSE),"")</f>
        <v>1.52E-2</v>
      </c>
      <c r="AK45" s="15">
        <f>IFERROR(VLOOKUP($D45,'Today''s Data'!$A$2:$BG$350,47,FALSE),"")</f>
        <v>-1.47E-2</v>
      </c>
      <c r="AL45" s="15">
        <f>IFERROR(VLOOKUP($D45,'Today''s Data'!$A$2:$BG$350,46,FALSE),"")</f>
        <v>-5.6300000000000003E-2</v>
      </c>
      <c r="AM45" s="65">
        <v>12000000000</v>
      </c>
      <c r="AN45" s="65">
        <f t="shared" si="8"/>
        <v>804000000</v>
      </c>
      <c r="AO45" s="65" t="str">
        <f t="shared" si="9"/>
        <v>4TH LINER</v>
      </c>
      <c r="AP45" s="57">
        <f>IFERROR(VLOOKUP($D45,'Today''s Data'!$A$2:$BG$350,50,FALSE),"")</f>
        <v>126430</v>
      </c>
    </row>
    <row r="46" spans="2:42" ht="16.5" hidden="1" customHeight="1" x14ac:dyDescent="0.35">
      <c r="B46" s="68">
        <v>41</v>
      </c>
      <c r="C46" s="11" t="s">
        <v>656</v>
      </c>
      <c r="D46" s="92" t="s">
        <v>486</v>
      </c>
      <c r="E46" s="12" t="s">
        <v>27</v>
      </c>
      <c r="F46" s="13"/>
      <c r="G46" s="65">
        <f>IFERROR(VLOOKUP($D46,'Today''s Data'!$A$2:$BD$350,2,FALSE),"")</f>
        <v>1.68</v>
      </c>
      <c r="H46" s="53">
        <f>IFERROR(VLOOKUP($D46,'Today''s Data'!$A$2:$BD$350,4,FALSE),"")</f>
        <v>-1.18E-2</v>
      </c>
      <c r="I46" s="14">
        <f>IFERROR(VLOOKUP($D46,'Today''s Data'!$A$2:$BD$350,29,FALSE),"")</f>
        <v>36.610421950599999</v>
      </c>
      <c r="J46" s="65">
        <f>IFERROR(VLOOKUP($D46,'Today''s Data'!$A$2:$BD$350,20,FALSE),"")</f>
        <v>2.1284000000000001</v>
      </c>
      <c r="K46" s="65">
        <f>IFERROR(VLOOKUP(D46,'Today''s Data'!$A$2:$BD$350,2,FALSE),"")</f>
        <v>1.68</v>
      </c>
      <c r="L46" s="15">
        <f t="shared" si="29"/>
        <v>0.26690476190476198</v>
      </c>
      <c r="M46" s="65">
        <f>IFERROR(VLOOKUP($D46,'Previous Data'!$A$2:$BD$350,20,FALSE),"")</f>
        <v>2.1497999999999999</v>
      </c>
      <c r="N46" s="65">
        <f>IFERROR(VLOOKUP($D46,'Previous Data'!$A$2:$BD$350,2,FALSE),"")</f>
        <v>1.77</v>
      </c>
      <c r="O46" s="15">
        <f t="shared" si="30"/>
        <v>0.21457627118644063</v>
      </c>
      <c r="P46" s="65">
        <f>IFERROR(VLOOKUP($D46,'Today''s Data'!$A$2:$BD$350,19,FALSE),"")</f>
        <v>1.9186000000000001</v>
      </c>
      <c r="Q46" s="65">
        <f>IFERROR(VLOOKUP($D46,'Today''s Data'!$A$2:$BD$350,2,FALSE),"")</f>
        <v>1.68</v>
      </c>
      <c r="R46" s="15">
        <f t="shared" si="31"/>
        <v>0.14202380952380961</v>
      </c>
      <c r="S46" s="65">
        <f>IFERROR(VLOOKUP($D46,'Previous Data'!$A$2:$BD$350,19,FALSE),"")</f>
        <v>1.9350000000000001</v>
      </c>
      <c r="T46" s="65">
        <f>IFERROR(VLOOKUP($D46,'Previous Data'!$A$2:$BD$350,2,FALSE),"")</f>
        <v>1.77</v>
      </c>
      <c r="U46" s="15">
        <f t="shared" si="32"/>
        <v>9.3220338983050863E-2</v>
      </c>
      <c r="V46" s="64">
        <f t="shared" si="33"/>
        <v>0.10935056812258938</v>
      </c>
      <c r="W46" s="65">
        <f>IFERROR(VLOOKUP($D46,'Today''s Data'!$A$2:$BD$350,18,FALSE),"")</f>
        <v>1.837</v>
      </c>
      <c r="X46" s="65">
        <f>IFERROR(VLOOKUP($D46,'Today''s Data'!$A$2:$BD$350,2,FALSE),"")</f>
        <v>1.68</v>
      </c>
      <c r="Y46" s="15">
        <f t="shared" si="34"/>
        <v>9.3452380952380967E-2</v>
      </c>
      <c r="Z46" s="65">
        <f>IFERROR(VLOOKUP($D46,'Previous Data'!$A$2:$BD$350,18,FALSE),"")</f>
        <v>1.8634999999999999</v>
      </c>
      <c r="AA46" s="65">
        <f>IFERROR(VLOOKUP($D46,'Previous Data'!$A$2:$BD$350,2,FALSE),"")</f>
        <v>1.77</v>
      </c>
      <c r="AB46" s="15">
        <f t="shared" si="35"/>
        <v>5.2824858757062096E-2</v>
      </c>
      <c r="AC46" s="96" t="str">
        <f t="shared" si="36"/>
        <v>REVERSE AOTS</v>
      </c>
      <c r="AD46" s="69">
        <f>IFERROR(VLOOKUP($D46,'Today''s Data'!$A$2:$BD$350,9,FALSE),"")</f>
        <v>222000</v>
      </c>
      <c r="AE46" s="69">
        <f>IFERROR(VLOOKUP($D46,'Today''s Data'!$A$2:$BD$350,39,FALSE),"")</f>
        <v>530200</v>
      </c>
      <c r="AF46" s="15">
        <f t="shared" si="37"/>
        <v>0.41870992078460956</v>
      </c>
      <c r="AG46" s="72">
        <f>IFERROR(VLOOKUP($D46,'Today''s Data'!$A$2:$BD$350,10,FALSE),"")</f>
        <v>371630</v>
      </c>
      <c r="AH46" s="15">
        <f>IFERROR(VLOOKUP($D46,'Today''s Data'!$A$2:$BD$350,32,FALSE),"")</f>
        <v>5.3600000000000002E-2</v>
      </c>
      <c r="AI46" s="12" t="str">
        <f>IFERROR(VLOOKUP($D46,'Today''s Data'!$A$2:$BD$350,33,FALSE),"")</f>
        <v>HIGH</v>
      </c>
      <c r="AJ46" s="15">
        <f>IFERROR(VLOOKUP($D46,'Today''s Data'!$A$2:$BG$350,48,FALSE),"")</f>
        <v>-5.0799999999999998E-2</v>
      </c>
      <c r="AK46" s="15">
        <f>IFERROR(VLOOKUP($D46,'Today''s Data'!$A$2:$BG$350,47,FALSE),"")</f>
        <v>-0.1158</v>
      </c>
      <c r="AL46" s="15">
        <f>IFERROR(VLOOKUP($D46,'Today''s Data'!$A$2:$BG$350,46,FALSE),"")</f>
        <v>-0.1472</v>
      </c>
      <c r="AM46" s="65">
        <v>1528474000</v>
      </c>
      <c r="AN46" s="65">
        <f t="shared" si="8"/>
        <v>2567836320</v>
      </c>
      <c r="AO46" s="65" t="str">
        <f t="shared" si="9"/>
        <v>4TH LINER</v>
      </c>
      <c r="AP46" s="57">
        <f>IFERROR(VLOOKUP($D46,'Today''s Data'!$A$2:$BG$350,50,FALSE),"")</f>
        <v>445870</v>
      </c>
    </row>
    <row r="47" spans="2:42" ht="16.5" hidden="1" customHeight="1" x14ac:dyDescent="0.35">
      <c r="B47" s="67">
        <v>42</v>
      </c>
      <c r="C47" s="59" t="s">
        <v>78</v>
      </c>
      <c r="D47" s="93" t="s">
        <v>79</v>
      </c>
      <c r="E47" s="58" t="s">
        <v>27</v>
      </c>
      <c r="F47" s="60" t="s">
        <v>28</v>
      </c>
      <c r="G47" s="65">
        <f>IFERROR(VLOOKUP($D47,'Today''s Data'!$A$2:$BD$350,2,FALSE),"")</f>
        <v>3.7</v>
      </c>
      <c r="H47" s="53">
        <f>IFERROR(VLOOKUP($D47,'Today''s Data'!$A$2:$BD$350,4,FALSE),"")</f>
        <v>-1.0699999999999999E-2</v>
      </c>
      <c r="I47" s="14">
        <f>IFERROR(VLOOKUP($D47,'Today''s Data'!$A$2:$BD$350,29,FALSE),"")</f>
        <v>45.114084871099998</v>
      </c>
      <c r="J47" s="65">
        <f>IFERROR(VLOOKUP($D47,'Today''s Data'!$A$2:$BD$350,20,FALSE),"")</f>
        <v>3.8633999999999999</v>
      </c>
      <c r="K47" s="65">
        <f>IFERROR(VLOOKUP(D47,'Today''s Data'!$A$2:$BD$350,2,FALSE),"")</f>
        <v>3.7</v>
      </c>
      <c r="L47" s="15">
        <f t="shared" si="29"/>
        <v>4.4162162162162094E-2</v>
      </c>
      <c r="M47" s="65">
        <f>IFERROR(VLOOKUP($D47,'Previous Data'!$A$2:$BD$350,20,FALSE),"")</f>
        <v>3.8715999999999999</v>
      </c>
      <c r="N47" s="65">
        <f>IFERROR(VLOOKUP($D47,'Previous Data'!$A$2:$BD$350,2,FALSE),"")</f>
        <v>3.7</v>
      </c>
      <c r="O47" s="15">
        <f t="shared" si="30"/>
        <v>4.6378378378378313E-2</v>
      </c>
      <c r="P47" s="65">
        <f>IFERROR(VLOOKUP($D47,'Today''s Data'!$A$2:$BD$350,19,FALSE),"")</f>
        <v>3.8039999999999998</v>
      </c>
      <c r="Q47" s="65">
        <f>IFERROR(VLOOKUP($D47,'Today''s Data'!$A$2:$BD$350,2,FALSE),"")</f>
        <v>3.7</v>
      </c>
      <c r="R47" s="15">
        <f t="shared" si="31"/>
        <v>2.8108108108108012E-2</v>
      </c>
      <c r="S47" s="65">
        <f>IFERROR(VLOOKUP($D47,'Previous Data'!$A$2:$BD$350,19,FALSE),"")</f>
        <v>3.8052000000000001</v>
      </c>
      <c r="T47" s="65">
        <f>IFERROR(VLOOKUP($D47,'Previous Data'!$A$2:$BD$350,2,FALSE),"")</f>
        <v>3.7</v>
      </c>
      <c r="U47" s="15">
        <f t="shared" si="32"/>
        <v>2.843243243243242E-2</v>
      </c>
      <c r="V47" s="64">
        <f t="shared" si="33"/>
        <v>1.5615141955835994E-2</v>
      </c>
      <c r="W47" s="65">
        <f>IFERROR(VLOOKUP($D47,'Today''s Data'!$A$2:$BD$350,18,FALSE),"")</f>
        <v>3.7235</v>
      </c>
      <c r="X47" s="65">
        <f>IFERROR(VLOOKUP($D47,'Today''s Data'!$A$2:$BD$350,2,FALSE),"")</f>
        <v>3.7</v>
      </c>
      <c r="Y47" s="15">
        <f t="shared" si="34"/>
        <v>6.3513513513513116E-3</v>
      </c>
      <c r="Z47" s="65">
        <f>IFERROR(VLOOKUP($D47,'Previous Data'!$A$2:$BD$350,18,FALSE),"")</f>
        <v>3.7330000000000001</v>
      </c>
      <c r="AA47" s="65">
        <f>IFERROR(VLOOKUP($D47,'Previous Data'!$A$2:$BD$350,2,FALSE),"")</f>
        <v>3.7</v>
      </c>
      <c r="AB47" s="15">
        <f t="shared" si="35"/>
        <v>8.9189189189188972E-3</v>
      </c>
      <c r="AC47" s="96" t="str">
        <f t="shared" si="36"/>
        <v>REVERSE AOTS</v>
      </c>
      <c r="AD47" s="69">
        <f>IFERROR(VLOOKUP($D47,'Today''s Data'!$A$2:$BD$350,9,FALSE),"")</f>
        <v>86000</v>
      </c>
      <c r="AE47" s="69">
        <f>IFERROR(VLOOKUP($D47,'Today''s Data'!$A$2:$BD$350,39,FALSE),"")</f>
        <v>103350</v>
      </c>
      <c r="AF47" s="15">
        <f t="shared" si="37"/>
        <v>0.83212385099177555</v>
      </c>
      <c r="AG47" s="72">
        <f>IFERROR(VLOOKUP($D47,'Today''s Data'!$A$2:$BD$350,10,FALSE),"")</f>
        <v>317800</v>
      </c>
      <c r="AH47" s="15">
        <f>IFERROR(VLOOKUP($D47,'Today''s Data'!$A$2:$BD$350,32,FALSE),"")</f>
        <v>1.7600000000000001E-2</v>
      </c>
      <c r="AI47" s="12" t="str">
        <f>IFERROR(VLOOKUP($D47,'Today''s Data'!$A$2:$BD$350,33,FALSE),"")</f>
        <v>LOW</v>
      </c>
      <c r="AJ47" s="15">
        <f>IFERROR(VLOOKUP($D47,'Today''s Data'!$A$2:$BG$350,48,FALSE),"")</f>
        <v>-1.3299999999999999E-2</v>
      </c>
      <c r="AK47" s="15">
        <f>IFERROR(VLOOKUP($D47,'Today''s Data'!$A$2:$BG$350,47,FALSE),"")</f>
        <v>-1.3299999999999999E-2</v>
      </c>
      <c r="AL47" s="15">
        <f>IFERROR(VLOOKUP($D47,'Today''s Data'!$A$2:$BG$350,46,FALSE),"")</f>
        <v>-3.1399999999999997E-2</v>
      </c>
      <c r="AM47" s="65">
        <v>2162475312</v>
      </c>
      <c r="AN47" s="65">
        <f t="shared" si="8"/>
        <v>8001158654.4000006</v>
      </c>
      <c r="AO47" s="65" t="str">
        <f t="shared" si="9"/>
        <v>3RD LINER</v>
      </c>
      <c r="AP47" s="57">
        <f>IFERROR(VLOOKUP($D47,'Today''s Data'!$A$2:$BG$350,50,FALSE),"")</f>
        <v>33240</v>
      </c>
    </row>
    <row r="48" spans="2:42" ht="16.5" hidden="1" customHeight="1" x14ac:dyDescent="0.35">
      <c r="B48" s="67">
        <v>43</v>
      </c>
      <c r="C48" s="11" t="s">
        <v>91</v>
      </c>
      <c r="D48" s="92" t="s">
        <v>92</v>
      </c>
      <c r="E48" s="12" t="s">
        <v>10</v>
      </c>
      <c r="F48" s="13" t="s">
        <v>112</v>
      </c>
      <c r="G48" s="65">
        <f>IFERROR(VLOOKUP($D48,'Today''s Data'!$A$2:$BD$350,2,FALSE),"")</f>
        <v>14</v>
      </c>
      <c r="H48" s="53">
        <f>IFERROR(VLOOKUP($D48,'Today''s Data'!$A$2:$BD$350,4,FALSE),"")</f>
        <v>1.4E-3</v>
      </c>
      <c r="I48" s="14">
        <f>IFERROR(VLOOKUP($D48,'Today''s Data'!$A$2:$BD$350,29,FALSE),"")</f>
        <v>67.424949041800005</v>
      </c>
      <c r="J48" s="65">
        <f>IFERROR(VLOOKUP($D48,'Today''s Data'!$A$2:$BD$350,20,FALSE),"")</f>
        <v>11.114000000000001</v>
      </c>
      <c r="K48" s="65">
        <f>IFERROR(VLOOKUP(D48,'Today''s Data'!$A$2:$BD$350,2,FALSE),"")</f>
        <v>14</v>
      </c>
      <c r="L48" s="15">
        <f t="shared" si="29"/>
        <v>0.25967248515385993</v>
      </c>
      <c r="M48" s="65">
        <f>IFERROR(VLOOKUP($D48,'Previous Data'!$A$2:$BD$350,20,FALSE),"")</f>
        <v>11.042400000000001</v>
      </c>
      <c r="N48" s="65">
        <f>IFERROR(VLOOKUP($D48,'Previous Data'!$A$2:$BD$350,2,FALSE),"")</f>
        <v>14.1</v>
      </c>
      <c r="O48" s="15">
        <f t="shared" si="30"/>
        <v>0.27689632688545956</v>
      </c>
      <c r="P48" s="65">
        <f>IFERROR(VLOOKUP($D48,'Today''s Data'!$A$2:$BD$350,19,FALSE),"")</f>
        <v>11.940799999999999</v>
      </c>
      <c r="Q48" s="65">
        <f>IFERROR(VLOOKUP($D48,'Today''s Data'!$A$2:$BD$350,2,FALSE),"")</f>
        <v>14</v>
      </c>
      <c r="R48" s="15">
        <f t="shared" si="31"/>
        <v>0.1724507570682032</v>
      </c>
      <c r="S48" s="65">
        <f>IFERROR(VLOOKUP($D48,'Previous Data'!$A$2:$BD$350,19,FALSE),"")</f>
        <v>11.799200000000001</v>
      </c>
      <c r="T48" s="65">
        <f>IFERROR(VLOOKUP($D48,'Previous Data'!$A$2:$BD$350,2,FALSE),"")</f>
        <v>14.1</v>
      </c>
      <c r="U48" s="15">
        <f t="shared" si="32"/>
        <v>0.19499627093362251</v>
      </c>
      <c r="V48" s="64">
        <f t="shared" si="33"/>
        <v>7.4392657908943546E-2</v>
      </c>
      <c r="W48" s="65">
        <f>IFERROR(VLOOKUP($D48,'Today''s Data'!$A$2:$BD$350,18,FALSE),"")</f>
        <v>13.151999999999999</v>
      </c>
      <c r="X48" s="65">
        <f>IFERROR(VLOOKUP($D48,'Today''s Data'!$A$2:$BD$350,2,FALSE),"")</f>
        <v>14</v>
      </c>
      <c r="Y48" s="15">
        <f t="shared" si="34"/>
        <v>6.4476885644768916E-2</v>
      </c>
      <c r="Z48" s="65">
        <f>IFERROR(VLOOKUP($D48,'Previous Data'!$A$2:$BD$350,18,FALSE),"")</f>
        <v>12.987</v>
      </c>
      <c r="AA48" s="65">
        <f>IFERROR(VLOOKUP($D48,'Previous Data'!$A$2:$BD$350,2,FALSE),"")</f>
        <v>14.1</v>
      </c>
      <c r="AB48" s="15">
        <f t="shared" si="35"/>
        <v>8.5701085701085672E-2</v>
      </c>
      <c r="AC48" s="96" t="str">
        <f t="shared" si="36"/>
        <v>AOTS+</v>
      </c>
      <c r="AD48" s="69">
        <f>IFERROR(VLOOKUP($D48,'Today''s Data'!$A$2:$BD$350,9,FALSE),"")</f>
        <v>13702300</v>
      </c>
      <c r="AE48" s="69">
        <f>IFERROR(VLOOKUP($D48,'Today''s Data'!$A$2:$BD$350,39,FALSE),"")</f>
        <v>14542905</v>
      </c>
      <c r="AF48" s="15">
        <f t="shared" si="37"/>
        <v>0.94219827469133577</v>
      </c>
      <c r="AG48" s="72">
        <f>IFERROR(VLOOKUP($D48,'Today''s Data'!$A$2:$BD$350,10,FALSE),"")</f>
        <v>192363902</v>
      </c>
      <c r="AH48" s="15">
        <f>IFERROR(VLOOKUP($D48,'Today''s Data'!$A$2:$BD$350,32,FALSE),"")</f>
        <v>3.3099999999999997E-2</v>
      </c>
      <c r="AI48" s="12" t="str">
        <f>IFERROR(VLOOKUP($D48,'Today''s Data'!$A$2:$BD$350,33,FALSE),"")</f>
        <v>NEUTRAL</v>
      </c>
      <c r="AJ48" s="15">
        <f>IFERROR(VLOOKUP($D48,'Today''s Data'!$A$2:$BG$350,48,FALSE),"")</f>
        <v>0</v>
      </c>
      <c r="AK48" s="15">
        <f>IFERROR(VLOOKUP($D48,'Today''s Data'!$A$2:$BG$350,47,FALSE),"")</f>
        <v>0.1401</v>
      </c>
      <c r="AL48" s="15">
        <f>IFERROR(VLOOKUP($D48,'Today''s Data'!$A$2:$BG$350,46,FALSE),"")</f>
        <v>0.28439999999999999</v>
      </c>
      <c r="AM48" s="65">
        <v>11001717025</v>
      </c>
      <c r="AN48" s="65">
        <f t="shared" si="8"/>
        <v>154024038350</v>
      </c>
      <c r="AO48" s="65" t="str">
        <f t="shared" si="9"/>
        <v>2ND LINER</v>
      </c>
      <c r="AP48" s="57">
        <f>IFERROR(VLOOKUP($D48,'Today''s Data'!$A$2:$BG$350,50,FALSE),"")</f>
        <v>1212789654</v>
      </c>
    </row>
    <row r="49" spans="2:42" ht="16.5" hidden="1" customHeight="1" x14ac:dyDescent="0.35">
      <c r="B49" s="68">
        <v>44</v>
      </c>
      <c r="C49" s="11"/>
      <c r="D49" s="92" t="s">
        <v>621</v>
      </c>
      <c r="E49" s="12"/>
      <c r="F49" s="13"/>
      <c r="G49" s="65">
        <f>IFERROR(VLOOKUP($D49,'Today''s Data'!$A$2:$BD$350,2,FALSE),"")</f>
        <v>108</v>
      </c>
      <c r="H49" s="53">
        <f>IFERROR(VLOOKUP($D49,'Today''s Data'!$A$2:$BD$350,4,FALSE),"")</f>
        <v>0</v>
      </c>
      <c r="I49" s="14">
        <f>IFERROR(VLOOKUP($D49,'Today''s Data'!$A$2:$BD$350,29,FALSE),"")</f>
        <v>42.759200683000003</v>
      </c>
      <c r="J49" s="65">
        <f>IFERROR(VLOOKUP($D49,'Today''s Data'!$A$2:$BD$350,20,FALSE),"")</f>
        <v>122.61499999999999</v>
      </c>
      <c r="K49" s="65">
        <f>IFERROR(VLOOKUP(D49,'Today''s Data'!$A$2:$BD$350,2,FALSE),"")</f>
        <v>108</v>
      </c>
      <c r="L49" s="15">
        <f t="shared" si="29"/>
        <v>0.13532407407407401</v>
      </c>
      <c r="M49" s="65">
        <f>IFERROR(VLOOKUP($D49,'Previous Data'!$A$2:$BD$350,20,FALSE),"")</f>
        <v>123.575</v>
      </c>
      <c r="N49" s="65">
        <f>IFERROR(VLOOKUP($D49,'Previous Data'!$A$2:$BD$350,2,FALSE),"")</f>
        <v>107.5</v>
      </c>
      <c r="O49" s="15">
        <f t="shared" si="30"/>
        <v>0.14953488372093027</v>
      </c>
      <c r="P49" s="65">
        <f>IFERROR(VLOOKUP($D49,'Today''s Data'!$A$2:$BD$350,19,FALSE),"")</f>
        <v>120.842</v>
      </c>
      <c r="Q49" s="65">
        <f>IFERROR(VLOOKUP($D49,'Today''s Data'!$A$2:$BD$350,2,FALSE),"")</f>
        <v>108</v>
      </c>
      <c r="R49" s="15">
        <f t="shared" si="31"/>
        <v>0.11890740740740739</v>
      </c>
      <c r="S49" s="65">
        <f>IFERROR(VLOOKUP($D49,'Previous Data'!$A$2:$BD$350,19,FALSE),"")</f>
        <v>120.562</v>
      </c>
      <c r="T49" s="65">
        <f>IFERROR(VLOOKUP($D49,'Previous Data'!$A$2:$BD$350,2,FALSE),"")</f>
        <v>107.5</v>
      </c>
      <c r="U49" s="15">
        <f t="shared" si="32"/>
        <v>0.12150697674418602</v>
      </c>
      <c r="V49" s="64">
        <f t="shared" si="33"/>
        <v>1.4672051108058425E-2</v>
      </c>
      <c r="W49" s="65">
        <f>IFERROR(VLOOKUP($D49,'Today''s Data'!$A$2:$BD$350,18,FALSE),"")</f>
        <v>116.08</v>
      </c>
      <c r="X49" s="65">
        <f>IFERROR(VLOOKUP($D49,'Today''s Data'!$A$2:$BD$350,2,FALSE),"")</f>
        <v>108</v>
      </c>
      <c r="Y49" s="15">
        <f t="shared" si="34"/>
        <v>7.4814814814814792E-2</v>
      </c>
      <c r="Z49" s="65">
        <f>IFERROR(VLOOKUP($D49,'Previous Data'!$A$2:$BD$350,18,FALSE),"")</f>
        <v>118.53</v>
      </c>
      <c r="AA49" s="65">
        <f>IFERROR(VLOOKUP($D49,'Previous Data'!$A$2:$BD$350,2,FALSE),"")</f>
        <v>107.5</v>
      </c>
      <c r="AB49" s="15">
        <f t="shared" si="35"/>
        <v>0.1026046511627907</v>
      </c>
      <c r="AC49" s="96" t="str">
        <f t="shared" si="36"/>
        <v>REVERSE AOTS</v>
      </c>
      <c r="AD49" s="69">
        <f>IFERROR(VLOOKUP($D49,'Today''s Data'!$A$2:$BD$350,9,FALSE),"")</f>
        <v>610</v>
      </c>
      <c r="AE49" s="69">
        <f>IFERROR(VLOOKUP($D49,'Today''s Data'!$A$2:$BD$350,39,FALSE),"")</f>
        <v>243</v>
      </c>
      <c r="AF49" s="15">
        <f t="shared" si="37"/>
        <v>2.5102880658436213</v>
      </c>
      <c r="AG49" s="72">
        <f>IFERROR(VLOOKUP($D49,'Today''s Data'!$A$2:$BD$350,10,FALSE),"")</f>
        <v>65880</v>
      </c>
      <c r="AH49" s="15">
        <f>IFERROR(VLOOKUP($D49,'Today''s Data'!$A$2:$BD$350,32,FALSE),"")</f>
        <v>6.2300000000000001E-2</v>
      </c>
      <c r="AI49" s="12" t="str">
        <f>IFERROR(VLOOKUP($D49,'Today''s Data'!$A$2:$BD$350,33,FALSE),"")</f>
        <v>HIGH</v>
      </c>
      <c r="AJ49" s="15">
        <f>IFERROR(VLOOKUP($D49,'Today''s Data'!$A$2:$BG$350,48,FALSE),"")</f>
        <v>-0.1</v>
      </c>
      <c r="AK49" s="15">
        <f>IFERROR(VLOOKUP($D49,'Today''s Data'!$A$2:$BG$350,47,FALSE),"")</f>
        <v>-6.0900000000000003E-2</v>
      </c>
      <c r="AL49" s="15">
        <f>IFERROR(VLOOKUP($D49,'Today''s Data'!$A$2:$BG$350,46,FALSE),"")</f>
        <v>-0.1007</v>
      </c>
      <c r="AM49" s="65">
        <v>6000000</v>
      </c>
      <c r="AN49" s="65">
        <f t="shared" si="8"/>
        <v>648000000</v>
      </c>
      <c r="AO49" s="65" t="str">
        <f t="shared" si="9"/>
        <v>4TH LINER</v>
      </c>
      <c r="AP49" s="57">
        <f>IFERROR(VLOOKUP($D49,'Today''s Data'!$A$2:$BG$350,50,FALSE),"")</f>
        <v>2518</v>
      </c>
    </row>
    <row r="50" spans="2:42" ht="16.5" hidden="1" customHeight="1" x14ac:dyDescent="0.35">
      <c r="B50" s="67">
        <v>45</v>
      </c>
      <c r="C50" s="59" t="s">
        <v>82</v>
      </c>
      <c r="D50" s="93" t="s">
        <v>83</v>
      </c>
      <c r="E50" s="58" t="s">
        <v>27</v>
      </c>
      <c r="F50" s="60" t="s">
        <v>52</v>
      </c>
      <c r="G50" s="65">
        <f>IFERROR(VLOOKUP($D50,'Today''s Data'!$A$2:$BD$350,2,FALSE),"")</f>
        <v>119.6</v>
      </c>
      <c r="H50" s="53">
        <f>IFERROR(VLOOKUP($D50,'Today''s Data'!$A$2:$BD$350,4,FALSE),"")</f>
        <v>8.0000000000000004E-4</v>
      </c>
      <c r="I50" s="14">
        <f>IFERROR(VLOOKUP($D50,'Today''s Data'!$A$2:$BD$350,29,FALSE),"")</f>
        <v>52.4467512732</v>
      </c>
      <c r="J50" s="65">
        <f>IFERROR(VLOOKUP($D50,'Today''s Data'!$A$2:$BD$350,20,FALSE),"")</f>
        <v>107.50700000000001</v>
      </c>
      <c r="K50" s="65">
        <f>IFERROR(VLOOKUP(D50,'Today''s Data'!$A$2:$BD$350,2,FALSE),"")</f>
        <v>119.6</v>
      </c>
      <c r="L50" s="15">
        <f t="shared" si="29"/>
        <v>0.11248569860567209</v>
      </c>
      <c r="M50" s="65">
        <f>IFERROR(VLOOKUP($D50,'Previous Data'!$A$2:$BD$350,20,FALSE),"")</f>
        <v>107.143</v>
      </c>
      <c r="N50" s="65">
        <f>IFERROR(VLOOKUP($D50,'Previous Data'!$A$2:$BD$350,2,FALSE),"")</f>
        <v>121</v>
      </c>
      <c r="O50" s="15">
        <f t="shared" si="30"/>
        <v>0.12933182755756326</v>
      </c>
      <c r="P50" s="65">
        <f>IFERROR(VLOOKUP($D50,'Today''s Data'!$A$2:$BD$350,19,FALSE),"")</f>
        <v>115.072</v>
      </c>
      <c r="Q50" s="65">
        <f>IFERROR(VLOOKUP($D50,'Today''s Data'!$A$2:$BD$350,2,FALSE),"")</f>
        <v>119.6</v>
      </c>
      <c r="R50" s="15">
        <f t="shared" si="31"/>
        <v>3.9349276974415946E-2</v>
      </c>
      <c r="S50" s="65">
        <f>IFERROR(VLOOKUP($D50,'Previous Data'!$A$2:$BD$350,19,FALSE),"")</f>
        <v>114.41800000000001</v>
      </c>
      <c r="T50" s="65">
        <f>IFERROR(VLOOKUP($D50,'Previous Data'!$A$2:$BD$350,2,FALSE),"")</f>
        <v>121</v>
      </c>
      <c r="U50" s="15">
        <f t="shared" si="32"/>
        <v>5.7525913754828725E-2</v>
      </c>
      <c r="V50" s="64">
        <f t="shared" si="33"/>
        <v>7.0367510952775145E-2</v>
      </c>
      <c r="W50" s="65">
        <f>IFERROR(VLOOKUP($D50,'Today''s Data'!$A$2:$BD$350,18,FALSE),"")</f>
        <v>119.88500000000001</v>
      </c>
      <c r="X50" s="65">
        <f>IFERROR(VLOOKUP($D50,'Today''s Data'!$A$2:$BD$350,2,FALSE),"")</f>
        <v>119.6</v>
      </c>
      <c r="Y50" s="15">
        <f t="shared" si="34"/>
        <v>2.3829431438127996E-3</v>
      </c>
      <c r="Z50" s="65">
        <f>IFERROR(VLOOKUP($D50,'Previous Data'!$A$2:$BD$350,18,FALSE),"")</f>
        <v>119.73</v>
      </c>
      <c r="AA50" s="65">
        <f>IFERROR(VLOOKUP($D50,'Previous Data'!$A$2:$BD$350,2,FALSE),"")</f>
        <v>121</v>
      </c>
      <c r="AB50" s="15">
        <f t="shared" si="35"/>
        <v>1.0607199532280932E-2</v>
      </c>
      <c r="AC50" s="96" t="str">
        <f t="shared" si="36"/>
        <v>AOTS</v>
      </c>
      <c r="AD50" s="69">
        <f>IFERROR(VLOOKUP($D50,'Today''s Data'!$A$2:$BD$350,9,FALSE),"")</f>
        <v>1175460</v>
      </c>
      <c r="AE50" s="69">
        <f>IFERROR(VLOOKUP($D50,'Today''s Data'!$A$2:$BD$350,39,FALSE),"")</f>
        <v>1690128</v>
      </c>
      <c r="AF50" s="15">
        <f t="shared" si="37"/>
        <v>0.69548578569197128</v>
      </c>
      <c r="AG50" s="72">
        <f>IFERROR(VLOOKUP($D50,'Today''s Data'!$A$2:$BD$350,10,FALSE),"")</f>
        <v>140571249</v>
      </c>
      <c r="AH50" s="15">
        <f>IFERROR(VLOOKUP($D50,'Today''s Data'!$A$2:$BD$350,32,FALSE),"")</f>
        <v>2.5100000000000001E-2</v>
      </c>
      <c r="AI50" s="12" t="str">
        <f>IFERROR(VLOOKUP($D50,'Today''s Data'!$A$2:$BD$350,33,FALSE),"")</f>
        <v>LOW</v>
      </c>
      <c r="AJ50" s="15">
        <f>IFERROR(VLOOKUP($D50,'Today''s Data'!$A$2:$BG$350,48,FALSE),"")</f>
        <v>-3.3E-3</v>
      </c>
      <c r="AK50" s="15">
        <f>IFERROR(VLOOKUP($D50,'Today''s Data'!$A$2:$BG$350,47,FALSE),"")</f>
        <v>3.3999999999999998E-3</v>
      </c>
      <c r="AL50" s="15">
        <f>IFERROR(VLOOKUP($D50,'Today''s Data'!$A$2:$BG$350,46,FALSE),"")</f>
        <v>0.10639999999999999</v>
      </c>
      <c r="AM50" s="65">
        <v>3929090393</v>
      </c>
      <c r="AN50" s="65">
        <f t="shared" si="8"/>
        <v>469919211002.79999</v>
      </c>
      <c r="AO50" s="65" t="str">
        <f t="shared" si="9"/>
        <v>BLUE CHIP</v>
      </c>
      <c r="AP50" s="57">
        <f>IFERROR(VLOOKUP($D50,'Today''s Data'!$A$2:$BG$350,50,FALSE),"")</f>
        <v>-590831886</v>
      </c>
    </row>
    <row r="51" spans="2:42" ht="16.5" hidden="1" customHeight="1" x14ac:dyDescent="0.35">
      <c r="B51" s="67">
        <v>46</v>
      </c>
      <c r="C51" s="11" t="s">
        <v>15</v>
      </c>
      <c r="D51" s="92" t="s">
        <v>16</v>
      </c>
      <c r="E51" s="12" t="s">
        <v>14</v>
      </c>
      <c r="F51" s="13" t="s">
        <v>14</v>
      </c>
      <c r="G51" s="65">
        <f>IFERROR(VLOOKUP($D51,'Today''s Data'!$A$2:$BD$350,2,FALSE),"")</f>
        <v>0.98</v>
      </c>
      <c r="H51" s="53">
        <f>IFERROR(VLOOKUP($D51,'Today''s Data'!$A$2:$BD$350,4,FALSE),"")</f>
        <v>2.0799999999999999E-2</v>
      </c>
      <c r="I51" s="14">
        <f>IFERROR(VLOOKUP($D51,'Today''s Data'!$A$2:$BD$350,29,FALSE),"")</f>
        <v>50.948258319600001</v>
      </c>
      <c r="J51" s="65">
        <f>IFERROR(VLOOKUP($D51,'Today''s Data'!$A$2:$BD$350,20,FALSE),"")</f>
        <v>1.0199</v>
      </c>
      <c r="K51" s="65">
        <f>IFERROR(VLOOKUP(D51,'Today''s Data'!$A$2:$BD$350,2,FALSE),"")</f>
        <v>0.98</v>
      </c>
      <c r="L51" s="15">
        <f t="shared" si="29"/>
        <v>4.0714285714285765E-2</v>
      </c>
      <c r="M51" s="65">
        <f>IFERROR(VLOOKUP($D51,'Previous Data'!$A$2:$BD$350,20,FALSE),"")</f>
        <v>1.0236000000000001</v>
      </c>
      <c r="N51" s="65">
        <f>IFERROR(VLOOKUP($D51,'Previous Data'!$A$2:$BD$350,2,FALSE),"")</f>
        <v>0.97</v>
      </c>
      <c r="O51" s="15">
        <f t="shared" si="30"/>
        <v>5.5257731958762983E-2</v>
      </c>
      <c r="P51" s="65">
        <f>IFERROR(VLOOKUP($D51,'Today''s Data'!$A$2:$BD$350,19,FALSE),"")</f>
        <v>0.99919999999999998</v>
      </c>
      <c r="Q51" s="65">
        <f>IFERROR(VLOOKUP($D51,'Today''s Data'!$A$2:$BD$350,2,FALSE),"")</f>
        <v>0.98</v>
      </c>
      <c r="R51" s="15">
        <f t="shared" si="31"/>
        <v>1.9591836734693873E-2</v>
      </c>
      <c r="S51" s="65">
        <f>IFERROR(VLOOKUP($D51,'Previous Data'!$A$2:$BD$350,19,FALSE),"")</f>
        <v>1.0009999999999999</v>
      </c>
      <c r="T51" s="65">
        <f>IFERROR(VLOOKUP($D51,'Previous Data'!$A$2:$BD$350,2,FALSE),"")</f>
        <v>0.97</v>
      </c>
      <c r="U51" s="15">
        <f t="shared" si="32"/>
        <v>3.1958762886597852E-2</v>
      </c>
      <c r="V51" s="64">
        <f t="shared" si="33"/>
        <v>2.0716573258606936E-2</v>
      </c>
      <c r="W51" s="65">
        <f>IFERROR(VLOOKUP($D51,'Today''s Data'!$A$2:$BD$350,18,FALSE),"")</f>
        <v>0.95599999999999996</v>
      </c>
      <c r="X51" s="65">
        <f>IFERROR(VLOOKUP($D51,'Today''s Data'!$A$2:$BD$350,2,FALSE),"")</f>
        <v>0.98</v>
      </c>
      <c r="Y51" s="15">
        <f t="shared" si="34"/>
        <v>2.5104602510460275E-2</v>
      </c>
      <c r="Z51" s="65">
        <f>IFERROR(VLOOKUP($D51,'Previous Data'!$A$2:$BD$350,18,FALSE),"")</f>
        <v>0.95750000000000002</v>
      </c>
      <c r="AA51" s="65">
        <f>IFERROR(VLOOKUP($D51,'Previous Data'!$A$2:$BD$350,2,FALSE),"")</f>
        <v>0.97</v>
      </c>
      <c r="AB51" s="15">
        <f t="shared" si="35"/>
        <v>1.3054830287206221E-2</v>
      </c>
      <c r="AC51" s="96" t="str">
        <f t="shared" si="36"/>
        <v>REVERSE AOTS</v>
      </c>
      <c r="AD51" s="69">
        <f>IFERROR(VLOOKUP($D51,'Today''s Data'!$A$2:$BD$350,9,FALSE),"")</f>
        <v>6129000</v>
      </c>
      <c r="AE51" s="69">
        <f>IFERROR(VLOOKUP($D51,'Today''s Data'!$A$2:$BD$350,39,FALSE),"")</f>
        <v>6531550</v>
      </c>
      <c r="AF51" s="15">
        <f t="shared" si="37"/>
        <v>0.938368381165267</v>
      </c>
      <c r="AG51" s="72">
        <f>IFERROR(VLOOKUP($D51,'Today''s Data'!$A$2:$BD$350,10,FALSE),"")</f>
        <v>5921550</v>
      </c>
      <c r="AH51" s="15">
        <f>IFERROR(VLOOKUP($D51,'Today''s Data'!$A$2:$BD$350,32,FALSE),"")</f>
        <v>4.6899999999999997E-2</v>
      </c>
      <c r="AI51" s="12" t="str">
        <f>IFERROR(VLOOKUP($D51,'Today''s Data'!$A$2:$BD$350,33,FALSE),"")</f>
        <v>NEUTRAL</v>
      </c>
      <c r="AJ51" s="15">
        <f>IFERROR(VLOOKUP($D51,'Today''s Data'!$A$2:$BG$350,48,FALSE),"")</f>
        <v>-2.9700000000000001E-2</v>
      </c>
      <c r="AK51" s="15">
        <f>IFERROR(VLOOKUP($D51,'Today''s Data'!$A$2:$BG$350,47,FALSE),"")</f>
        <v>5.3800000000000001E-2</v>
      </c>
      <c r="AL51" s="15">
        <f>IFERROR(VLOOKUP($D51,'Today''s Data'!$A$2:$BG$350,46,FALSE),"")</f>
        <v>-0.02</v>
      </c>
      <c r="AM51" s="65">
        <v>2477667911</v>
      </c>
      <c r="AN51" s="65">
        <f t="shared" si="8"/>
        <v>2428114552.7799997</v>
      </c>
      <c r="AO51" s="65" t="str">
        <f t="shared" si="9"/>
        <v>4TH LINER</v>
      </c>
      <c r="AP51" s="57">
        <f>IFERROR(VLOOKUP($D51,'Today''s Data'!$A$2:$BG$350,50,FALSE),"")</f>
        <v>375530</v>
      </c>
    </row>
    <row r="52" spans="2:42" ht="16.5" hidden="1" customHeight="1" x14ac:dyDescent="0.35">
      <c r="B52" s="68">
        <v>47</v>
      </c>
      <c r="C52" s="59" t="s">
        <v>84</v>
      </c>
      <c r="D52" s="93" t="s">
        <v>85</v>
      </c>
      <c r="E52" s="58" t="s">
        <v>39</v>
      </c>
      <c r="F52" s="60" t="s">
        <v>428</v>
      </c>
      <c r="G52" s="65">
        <f>IFERROR(VLOOKUP($D52,'Today''s Data'!$A$2:$BD$350,2,FALSE),"")</f>
        <v>0.216</v>
      </c>
      <c r="H52" s="53">
        <f>IFERROR(VLOOKUP($D52,'Today''s Data'!$A$2:$BD$350,4,FALSE),"")</f>
        <v>-1.8200000000000001E-2</v>
      </c>
      <c r="I52" s="14">
        <f>IFERROR(VLOOKUP($D52,'Today''s Data'!$A$2:$BD$350,29,FALSE),"")</f>
        <v>47.688309144500003</v>
      </c>
      <c r="J52" s="65">
        <f>IFERROR(VLOOKUP($D52,'Today''s Data'!$A$2:$BD$350,20,FALSE),"")</f>
        <v>0.21992</v>
      </c>
      <c r="K52" s="65">
        <f>IFERROR(VLOOKUP(D52,'Today''s Data'!$A$2:$BD$350,2,FALSE),"")</f>
        <v>0.216</v>
      </c>
      <c r="L52" s="15">
        <f t="shared" si="29"/>
        <v>1.8148148148148181E-2</v>
      </c>
      <c r="M52" s="65">
        <f>IFERROR(VLOOKUP($D52,'Previous Data'!$A$2:$BD$350,20,FALSE),"")</f>
        <v>0.22023000000000001</v>
      </c>
      <c r="N52" s="65">
        <f>IFERROR(VLOOKUP($D52,'Previous Data'!$A$2:$BD$350,2,FALSE),"")</f>
        <v>0.215</v>
      </c>
      <c r="O52" s="15">
        <f t="shared" si="30"/>
        <v>2.4325581395348895E-2</v>
      </c>
      <c r="P52" s="65">
        <f>IFERROR(VLOOKUP($D52,'Today''s Data'!$A$2:$BD$350,19,FALSE),"")</f>
        <v>0.21826000000000001</v>
      </c>
      <c r="Q52" s="65">
        <f>IFERROR(VLOOKUP($D52,'Today''s Data'!$A$2:$BD$350,2,FALSE),"")</f>
        <v>0.216</v>
      </c>
      <c r="R52" s="15">
        <f t="shared" si="31"/>
        <v>1.0462962962963019E-2</v>
      </c>
      <c r="S52" s="65">
        <f>IFERROR(VLOOKUP($D52,'Previous Data'!$A$2:$BD$350,19,FALSE),"")</f>
        <v>0.21840000000000001</v>
      </c>
      <c r="T52" s="65">
        <f>IFERROR(VLOOKUP($D52,'Previous Data'!$A$2:$BD$350,2,FALSE),"")</f>
        <v>0.215</v>
      </c>
      <c r="U52" s="15">
        <f t="shared" si="32"/>
        <v>1.5813953488372157E-2</v>
      </c>
      <c r="V52" s="64">
        <f t="shared" si="33"/>
        <v>7.6056079904700579E-3</v>
      </c>
      <c r="W52" s="65">
        <f>IFERROR(VLOOKUP($D52,'Today''s Data'!$A$2:$BD$350,18,FALSE),"")</f>
        <v>0.21934999999999999</v>
      </c>
      <c r="X52" s="65">
        <f>IFERROR(VLOOKUP($D52,'Today''s Data'!$A$2:$BD$350,2,FALSE),"")</f>
        <v>0.216</v>
      </c>
      <c r="Y52" s="15">
        <f t="shared" si="34"/>
        <v>1.5509259259259223E-2</v>
      </c>
      <c r="Z52" s="65">
        <f>IFERROR(VLOOKUP($D52,'Previous Data'!$A$2:$BD$350,18,FALSE),"")</f>
        <v>0.21945000000000001</v>
      </c>
      <c r="AA52" s="65">
        <f>IFERROR(VLOOKUP($D52,'Previous Data'!$A$2:$BD$350,2,FALSE),"")</f>
        <v>0.215</v>
      </c>
      <c r="AB52" s="15">
        <f t="shared" si="35"/>
        <v>2.0697674418604695E-2</v>
      </c>
      <c r="AC52" s="96" t="str">
        <f t="shared" si="36"/>
        <v/>
      </c>
      <c r="AD52" s="69">
        <f>IFERROR(VLOOKUP($D52,'Today''s Data'!$A$2:$BD$350,9,FALSE),"")</f>
        <v>2080000</v>
      </c>
      <c r="AE52" s="69">
        <f>IFERROR(VLOOKUP($D52,'Today''s Data'!$A$2:$BD$350,39,FALSE),"")</f>
        <v>5298500</v>
      </c>
      <c r="AF52" s="15">
        <f t="shared" si="37"/>
        <v>0.3925639331886383</v>
      </c>
      <c r="AG52" s="72">
        <f>IFERROR(VLOOKUP($D52,'Today''s Data'!$A$2:$BD$350,10,FALSE),"")</f>
        <v>449240</v>
      </c>
      <c r="AH52" s="15">
        <f>IFERROR(VLOOKUP($D52,'Today''s Data'!$A$2:$BD$350,32,FALSE),"")</f>
        <v>3.4099999999999998E-2</v>
      </c>
      <c r="AI52" s="12" t="str">
        <f>IFERROR(VLOOKUP($D52,'Today''s Data'!$A$2:$BD$350,33,FALSE),"")</f>
        <v>NEUTRAL</v>
      </c>
      <c r="AJ52" s="15">
        <f>IFERROR(VLOOKUP($D52,'Today''s Data'!$A$2:$BG$350,48,FALSE),"")</f>
        <v>4.7000000000000002E-3</v>
      </c>
      <c r="AK52" s="15">
        <f>IFERROR(VLOOKUP($D52,'Today''s Data'!$A$2:$BG$350,47,FALSE),"")</f>
        <v>-2.7E-2</v>
      </c>
      <c r="AL52" s="15">
        <f>IFERROR(VLOOKUP($D52,'Today''s Data'!$A$2:$BG$350,46,FALSE),"")</f>
        <v>-3.5700000000000003E-2</v>
      </c>
      <c r="AM52" s="65">
        <v>2585684382</v>
      </c>
      <c r="AN52" s="65">
        <f t="shared" si="8"/>
        <v>558507826.51199996</v>
      </c>
      <c r="AO52" s="65" t="str">
        <f t="shared" si="9"/>
        <v>4TH LINER</v>
      </c>
      <c r="AP52" s="57">
        <f>IFERROR(VLOOKUP($D52,'Today''s Data'!$A$2:$BG$350,50,FALSE),"")</f>
        <v>-247610</v>
      </c>
    </row>
    <row r="53" spans="2:42" ht="16.5" hidden="1" customHeight="1" x14ac:dyDescent="0.35">
      <c r="B53" s="67">
        <v>48</v>
      </c>
      <c r="C53" s="11" t="s">
        <v>114</v>
      </c>
      <c r="D53" s="92" t="s">
        <v>115</v>
      </c>
      <c r="E53" s="12" t="s">
        <v>39</v>
      </c>
      <c r="F53" s="13" t="s">
        <v>104</v>
      </c>
      <c r="G53" s="65">
        <f>IFERROR(VLOOKUP($D53,'Today''s Data'!$A$2:$BD$350,2,FALSE),"")</f>
        <v>55.6</v>
      </c>
      <c r="H53" s="53">
        <f>IFERROR(VLOOKUP($D53,'Today''s Data'!$A$2:$BD$350,4,FALSE),"")</f>
        <v>-1.5900000000000001E-2</v>
      </c>
      <c r="I53" s="14">
        <f>IFERROR(VLOOKUP($D53,'Today''s Data'!$A$2:$BD$350,29,FALSE),"")</f>
        <v>41.967220582899998</v>
      </c>
      <c r="J53" s="65">
        <f>IFERROR(VLOOKUP($D53,'Today''s Data'!$A$2:$BD$350,20,FALSE),"")</f>
        <v>67.034000000000006</v>
      </c>
      <c r="K53" s="65">
        <f>IFERROR(VLOOKUP(D53,'Today''s Data'!$A$2:$BD$350,2,FALSE),"")</f>
        <v>55.6</v>
      </c>
      <c r="L53" s="15">
        <f t="shared" si="29"/>
        <v>0.20564748201438857</v>
      </c>
      <c r="M53" s="65">
        <f>IFERROR(VLOOKUP($D53,'Previous Data'!$A$2:$BD$350,20,FALSE),"")</f>
        <v>67.548000000000002</v>
      </c>
      <c r="N53" s="65">
        <f>IFERROR(VLOOKUP($D53,'Previous Data'!$A$2:$BD$350,2,FALSE),"")</f>
        <v>57</v>
      </c>
      <c r="O53" s="15">
        <f t="shared" si="30"/>
        <v>0.18505263157894741</v>
      </c>
      <c r="P53" s="65">
        <f>IFERROR(VLOOKUP($D53,'Today''s Data'!$A$2:$BD$350,19,FALSE),"")</f>
        <v>60.573</v>
      </c>
      <c r="Q53" s="65">
        <f>IFERROR(VLOOKUP($D53,'Today''s Data'!$A$2:$BD$350,2,FALSE),"")</f>
        <v>55.6</v>
      </c>
      <c r="R53" s="15">
        <f t="shared" si="31"/>
        <v>8.9442446043165452E-2</v>
      </c>
      <c r="S53" s="65">
        <f>IFERROR(VLOOKUP($D53,'Previous Data'!$A$2:$BD$350,19,FALSE),"")</f>
        <v>60.773000000000003</v>
      </c>
      <c r="T53" s="65">
        <f>IFERROR(VLOOKUP($D53,'Previous Data'!$A$2:$BD$350,2,FALSE),"")</f>
        <v>57</v>
      </c>
      <c r="U53" s="15">
        <f t="shared" si="32"/>
        <v>6.6192982456140415E-2</v>
      </c>
      <c r="V53" s="64">
        <f t="shared" si="33"/>
        <v>0.10666468558598725</v>
      </c>
      <c r="W53" s="65">
        <f>IFERROR(VLOOKUP($D53,'Today''s Data'!$A$2:$BD$350,18,FALSE),"")</f>
        <v>58.37</v>
      </c>
      <c r="X53" s="65">
        <f>IFERROR(VLOOKUP($D53,'Today''s Data'!$A$2:$BD$350,2,FALSE),"")</f>
        <v>55.6</v>
      </c>
      <c r="Y53" s="15">
        <f t="shared" si="34"/>
        <v>4.9820143884892011E-2</v>
      </c>
      <c r="Z53" s="65">
        <f>IFERROR(VLOOKUP($D53,'Previous Data'!$A$2:$BD$350,18,FALSE),"")</f>
        <v>58.59</v>
      </c>
      <c r="AA53" s="65">
        <f>IFERROR(VLOOKUP($D53,'Previous Data'!$A$2:$BD$350,2,FALSE),"")</f>
        <v>57</v>
      </c>
      <c r="AB53" s="15">
        <f t="shared" si="35"/>
        <v>2.7894736842105323E-2</v>
      </c>
      <c r="AC53" s="96" t="str">
        <f t="shared" si="36"/>
        <v>REVERSE AOTS</v>
      </c>
      <c r="AD53" s="69">
        <f>IFERROR(VLOOKUP($D53,'Today''s Data'!$A$2:$BD$350,9,FALSE),"")</f>
        <v>1500</v>
      </c>
      <c r="AE53" s="69">
        <f>IFERROR(VLOOKUP($D53,'Today''s Data'!$A$2:$BD$350,39,FALSE),"")</f>
        <v>2652</v>
      </c>
      <c r="AF53" s="15">
        <f t="shared" si="37"/>
        <v>0.56561085972850678</v>
      </c>
      <c r="AG53" s="72">
        <f>IFERROR(VLOOKUP($D53,'Today''s Data'!$A$2:$BD$350,10,FALSE),"")</f>
        <v>83964</v>
      </c>
      <c r="AH53" s="15">
        <f>IFERROR(VLOOKUP($D53,'Today''s Data'!$A$2:$BD$350,32,FALSE),"")</f>
        <v>5.8200000000000002E-2</v>
      </c>
      <c r="AI53" s="12" t="str">
        <f>IFERROR(VLOOKUP($D53,'Today''s Data'!$A$2:$BD$350,33,FALSE),"")</f>
        <v>HIGH</v>
      </c>
      <c r="AJ53" s="15">
        <f>IFERROR(VLOOKUP($D53,'Today''s Data'!$A$2:$BG$350,48,FALSE),"")</f>
        <v>-5.7599999999999998E-2</v>
      </c>
      <c r="AK53" s="15">
        <f>IFERROR(VLOOKUP($D53,'Today''s Data'!$A$2:$BG$350,47,FALSE),"")</f>
        <v>-7.3300000000000004E-2</v>
      </c>
      <c r="AL53" s="15">
        <f>IFERROR(VLOOKUP($D53,'Today''s Data'!$A$2:$BG$350,46,FALSE),"")</f>
        <v>-7.3300000000000004E-2</v>
      </c>
      <c r="AM53" s="65">
        <v>22077771</v>
      </c>
      <c r="AN53" s="65">
        <f t="shared" si="8"/>
        <v>1227524067.6000001</v>
      </c>
      <c r="AO53" s="65" t="str">
        <f t="shared" si="9"/>
        <v>4TH LINER</v>
      </c>
      <c r="AP53" s="57">
        <f>IFERROR(VLOOKUP($D53,'Today''s Data'!$A$2:$BG$350,50,FALSE),"")</f>
        <v>0</v>
      </c>
    </row>
    <row r="54" spans="2:42" ht="16.5" hidden="1" customHeight="1" x14ac:dyDescent="0.35">
      <c r="B54" s="67">
        <v>49</v>
      </c>
      <c r="C54" s="11"/>
      <c r="D54" s="92" t="s">
        <v>609</v>
      </c>
      <c r="E54" s="12"/>
      <c r="F54" s="13"/>
      <c r="G54" s="65">
        <f>IFERROR(VLOOKUP($D54,'Today''s Data'!$A$2:$BD$350,2,FALSE),"")</f>
        <v>82.1</v>
      </c>
      <c r="H54" s="53">
        <f>IFERROR(VLOOKUP($D54,'Today''s Data'!$A$2:$BD$350,4,FALSE),"")</f>
        <v>-2.3999999999999998E-3</v>
      </c>
      <c r="I54" s="14">
        <f>IFERROR(VLOOKUP($D54,'Today''s Data'!$A$2:$BD$350,29,FALSE),"")</f>
        <v>43.954897855399999</v>
      </c>
      <c r="J54" s="65">
        <f>IFERROR(VLOOKUP($D54,'Today''s Data'!$A$2:$BD$350,20,FALSE),"")</f>
        <v>0</v>
      </c>
      <c r="K54" s="65">
        <f>IFERROR(VLOOKUP(D54,'Today''s Data'!$A$2:$BD$350,2,FALSE),"")</f>
        <v>82.1</v>
      </c>
      <c r="L54" s="15" t="str">
        <f t="shared" si="29"/>
        <v/>
      </c>
      <c r="M54" s="65">
        <f>IFERROR(VLOOKUP($D54,'Previous Data'!$A$2:$BD$350,20,FALSE),"")</f>
        <v>0</v>
      </c>
      <c r="N54" s="65">
        <f>IFERROR(VLOOKUP($D54,'Previous Data'!$A$2:$BD$350,2,FALSE),"")</f>
        <v>82.3</v>
      </c>
      <c r="O54" s="15" t="str">
        <f t="shared" si="30"/>
        <v/>
      </c>
      <c r="P54" s="65">
        <f>IFERROR(VLOOKUP($D54,'Today''s Data'!$A$2:$BD$350,19,FALSE),"")</f>
        <v>91.271000000000001</v>
      </c>
      <c r="Q54" s="65">
        <f>IFERROR(VLOOKUP($D54,'Today''s Data'!$A$2:$BD$350,2,FALSE),"")</f>
        <v>82.1</v>
      </c>
      <c r="R54" s="15">
        <f t="shared" si="31"/>
        <v>0.11170523751522542</v>
      </c>
      <c r="S54" s="65">
        <f>IFERROR(VLOOKUP($D54,'Previous Data'!$A$2:$BD$350,19,FALSE),"")</f>
        <v>91.575999999999993</v>
      </c>
      <c r="T54" s="65">
        <f>IFERROR(VLOOKUP($D54,'Previous Data'!$A$2:$BD$350,2,FALSE),"")</f>
        <v>82.3</v>
      </c>
      <c r="U54" s="15">
        <f t="shared" si="32"/>
        <v>0.1127095990279465</v>
      </c>
      <c r="V54" s="64" t="str">
        <f t="shared" si="33"/>
        <v/>
      </c>
      <c r="W54" s="65">
        <f>IFERROR(VLOOKUP($D54,'Today''s Data'!$A$2:$BD$350,18,FALSE),"")</f>
        <v>86.545000000000002</v>
      </c>
      <c r="X54" s="65">
        <f>IFERROR(VLOOKUP($D54,'Today''s Data'!$A$2:$BD$350,2,FALSE),"")</f>
        <v>82.1</v>
      </c>
      <c r="Y54" s="15">
        <f t="shared" si="34"/>
        <v>5.4141291108404481E-2</v>
      </c>
      <c r="Z54" s="65">
        <f>IFERROR(VLOOKUP($D54,'Previous Data'!$A$2:$BD$350,18,FALSE),"")</f>
        <v>87.202500000000001</v>
      </c>
      <c r="AA54" s="65">
        <f>IFERROR(VLOOKUP($D54,'Previous Data'!$A$2:$BD$350,2,FALSE),"")</f>
        <v>82.3</v>
      </c>
      <c r="AB54" s="15">
        <f t="shared" si="35"/>
        <v>5.9568651275820214E-2</v>
      </c>
      <c r="AC54" s="96" t="str">
        <f t="shared" si="36"/>
        <v/>
      </c>
      <c r="AD54" s="69">
        <f>IFERROR(VLOOKUP($D54,'Today''s Data'!$A$2:$BD$350,9,FALSE),"")</f>
        <v>10</v>
      </c>
      <c r="AE54" s="69">
        <f>IFERROR(VLOOKUP($D54,'Today''s Data'!$A$2:$BD$350,39,FALSE),"")</f>
        <v>88</v>
      </c>
      <c r="AF54" s="15">
        <f t="shared" si="37"/>
        <v>0.11363636363636363</v>
      </c>
      <c r="AG54" s="72">
        <f>IFERROR(VLOOKUP($D54,'Today''s Data'!$A$2:$BD$350,10,FALSE),"")</f>
        <v>821</v>
      </c>
      <c r="AH54" s="15">
        <f>IFERROR(VLOOKUP($D54,'Today''s Data'!$A$2:$BD$350,32,FALSE),"")</f>
        <v>7.3400000000000007E-2</v>
      </c>
      <c r="AI54" s="12" t="str">
        <f>IFERROR(VLOOKUP($D54,'Today''s Data'!$A$2:$BD$350,33,FALSE),"")</f>
        <v>HIGH</v>
      </c>
      <c r="AJ54" s="15">
        <f>IFERROR(VLOOKUP($D54,'Today''s Data'!$A$2:$BG$350,48,FALSE),"")</f>
        <v>-2.3999999999999998E-3</v>
      </c>
      <c r="AK54" s="15">
        <f>IFERROR(VLOOKUP($D54,'Today''s Data'!$A$2:$BG$350,47,FALSE),"")</f>
        <v>1.1999999999999999E-3</v>
      </c>
      <c r="AL54" s="15">
        <f>IFERROR(VLOOKUP($D54,'Today''s Data'!$A$2:$BG$350,46,FALSE),"")</f>
        <v>-1.0800000000000001E-2</v>
      </c>
      <c r="AM54" s="65">
        <v>5388678</v>
      </c>
      <c r="AN54" s="65">
        <f t="shared" si="8"/>
        <v>442410463.79999995</v>
      </c>
      <c r="AO54" s="65" t="str">
        <f t="shared" si="9"/>
        <v>4TH LINER</v>
      </c>
      <c r="AP54" s="57">
        <f>IFERROR(VLOOKUP($D54,'Today''s Data'!$A$2:$BG$350,50,FALSE),"")</f>
        <v>57000</v>
      </c>
    </row>
    <row r="55" spans="2:42" ht="16.5" hidden="1" customHeight="1" x14ac:dyDescent="0.35">
      <c r="B55" s="68">
        <v>50</v>
      </c>
      <c r="C55" s="59" t="s">
        <v>97</v>
      </c>
      <c r="D55" s="93" t="s">
        <v>98</v>
      </c>
      <c r="E55" s="58" t="s">
        <v>10</v>
      </c>
      <c r="F55" s="60" t="s">
        <v>99</v>
      </c>
      <c r="G55" s="65">
        <f>IFERROR(VLOOKUP($D55,'Today''s Data'!$A$2:$BD$350,2,FALSE),"")</f>
        <v>2.04</v>
      </c>
      <c r="H55" s="53">
        <f>IFERROR(VLOOKUP($D55,'Today''s Data'!$A$2:$BD$350,4,FALSE),"")</f>
        <v>-4.8999999999999998E-3</v>
      </c>
      <c r="I55" s="14">
        <f>IFERROR(VLOOKUP($D55,'Today''s Data'!$A$2:$BD$350,29,FALSE),"")</f>
        <v>44.708174257499998</v>
      </c>
      <c r="J55" s="65">
        <f>IFERROR(VLOOKUP($D55,'Today''s Data'!$A$2:$BD$350,20,FALSE),"")</f>
        <v>2.1714000000000002</v>
      </c>
      <c r="K55" s="65">
        <f>IFERROR(VLOOKUP(D55,'Today''s Data'!$A$2:$BD$350,2,FALSE),"")</f>
        <v>2.04</v>
      </c>
      <c r="L55" s="15">
        <f t="shared" si="29"/>
        <v>6.4411764705882446E-2</v>
      </c>
      <c r="M55" s="65">
        <f>IFERROR(VLOOKUP($D55,'Previous Data'!$A$2:$BD$350,20,FALSE),"")</f>
        <v>2.1714000000000002</v>
      </c>
      <c r="N55" s="65">
        <f>IFERROR(VLOOKUP($D55,'Previous Data'!$A$2:$BD$350,2,FALSE),"")</f>
        <v>2.04</v>
      </c>
      <c r="O55" s="15">
        <f t="shared" si="30"/>
        <v>6.4411764705882446E-2</v>
      </c>
      <c r="P55" s="65">
        <f>IFERROR(VLOOKUP($D55,'Today''s Data'!$A$2:$BD$350,19,FALSE),"")</f>
        <v>2.0415999999999999</v>
      </c>
      <c r="Q55" s="65">
        <f>IFERROR(VLOOKUP($D55,'Today''s Data'!$A$2:$BD$350,2,FALSE),"")</f>
        <v>2.04</v>
      </c>
      <c r="R55" s="15">
        <f t="shared" si="31"/>
        <v>7.8431372549010963E-4</v>
      </c>
      <c r="S55" s="65">
        <f>IFERROR(VLOOKUP($D55,'Previous Data'!$A$2:$BD$350,19,FALSE),"")</f>
        <v>2.0415999999999999</v>
      </c>
      <c r="T55" s="65">
        <f>IFERROR(VLOOKUP($D55,'Previous Data'!$A$2:$BD$350,2,FALSE),"")</f>
        <v>2.04</v>
      </c>
      <c r="U55" s="15">
        <f t="shared" si="32"/>
        <v>7.8431372549010963E-4</v>
      </c>
      <c r="V55" s="64">
        <f t="shared" si="33"/>
        <v>6.3577586206896727E-2</v>
      </c>
      <c r="W55" s="65">
        <f>IFERROR(VLOOKUP($D55,'Today''s Data'!$A$2:$BD$350,18,FALSE),"")</f>
        <v>2.1114999999999999</v>
      </c>
      <c r="X55" s="65">
        <f>IFERROR(VLOOKUP($D55,'Today''s Data'!$A$2:$BD$350,2,FALSE),"")</f>
        <v>2.04</v>
      </c>
      <c r="Y55" s="15">
        <f t="shared" si="34"/>
        <v>3.5049019607843089E-2</v>
      </c>
      <c r="Z55" s="65">
        <f>IFERROR(VLOOKUP($D55,'Previous Data'!$A$2:$BD$350,18,FALSE),"")</f>
        <v>2.1114999999999999</v>
      </c>
      <c r="AA55" s="65">
        <f>IFERROR(VLOOKUP($D55,'Previous Data'!$A$2:$BD$350,2,FALSE),"")</f>
        <v>2.04</v>
      </c>
      <c r="AB55" s="15">
        <f t="shared" si="35"/>
        <v>3.5049019607843089E-2</v>
      </c>
      <c r="AC55" s="96" t="str">
        <f t="shared" si="36"/>
        <v/>
      </c>
      <c r="AD55" s="69">
        <f>IFERROR(VLOOKUP($D55,'Today''s Data'!$A$2:$BD$350,9,FALSE),"")</f>
        <v>1136000</v>
      </c>
      <c r="AE55" s="69">
        <f>IFERROR(VLOOKUP($D55,'Today''s Data'!$A$2:$BD$350,39,FALSE),"")</f>
        <v>3725000</v>
      </c>
      <c r="AF55" s="15">
        <f t="shared" si="37"/>
        <v>0.30496644295302011</v>
      </c>
      <c r="AG55" s="72">
        <f>IFERROR(VLOOKUP($D55,'Today''s Data'!$A$2:$BD$350,10,FALSE),"")</f>
        <v>2318000</v>
      </c>
      <c r="AH55" s="15">
        <f>IFERROR(VLOOKUP($D55,'Today''s Data'!$A$2:$BD$350,32,FALSE),"")</f>
        <v>3.5999999999999997E-2</v>
      </c>
      <c r="AI55" s="12" t="str">
        <f>IFERROR(VLOOKUP($D55,'Today''s Data'!$A$2:$BD$350,33,FALSE),"")</f>
        <v>NEUTRAL</v>
      </c>
      <c r="AJ55" s="15">
        <f>IFERROR(VLOOKUP($D55,'Today''s Data'!$A$2:$BG$350,48,FALSE),"")</f>
        <v>-4.6699999999999998E-2</v>
      </c>
      <c r="AK55" s="15">
        <f>IFERROR(VLOOKUP($D55,'Today''s Data'!$A$2:$BG$350,47,FALSE),"")</f>
        <v>-5.9900000000000002E-2</v>
      </c>
      <c r="AL55" s="15">
        <f>IFERROR(VLOOKUP($D55,'Today''s Data'!$A$2:$BG$350,46,FALSE),"")</f>
        <v>-9.7299999999999998E-2</v>
      </c>
      <c r="AM55" s="65">
        <v>570340679</v>
      </c>
      <c r="AN55" s="65">
        <f t="shared" si="8"/>
        <v>1163494985.1600001</v>
      </c>
      <c r="AO55" s="65" t="str">
        <f t="shared" si="9"/>
        <v>4TH LINER</v>
      </c>
      <c r="AP55" s="57">
        <f>IFERROR(VLOOKUP($D55,'Today''s Data'!$A$2:$BG$350,50,FALSE),"")</f>
        <v>-227640.00030000001</v>
      </c>
    </row>
    <row r="56" spans="2:42" ht="16.5" hidden="1" customHeight="1" x14ac:dyDescent="0.35">
      <c r="B56" s="67">
        <v>51</v>
      </c>
      <c r="C56" s="11"/>
      <c r="D56" s="92" t="s">
        <v>575</v>
      </c>
      <c r="E56" s="12"/>
      <c r="F56" s="13"/>
      <c r="G56" s="65">
        <f>IFERROR(VLOOKUP($D56,'Today''s Data'!$A$2:$BD$350,2,FALSE),"")</f>
        <v>20</v>
      </c>
      <c r="H56" s="53">
        <f>IFERROR(VLOOKUP($D56,'Today''s Data'!$A$2:$BD$350,4,FALSE),"")</f>
        <v>5.0000000000000001E-3</v>
      </c>
      <c r="I56" s="14">
        <f>IFERROR(VLOOKUP($D56,'Today''s Data'!$A$2:$BD$350,29,FALSE),"")</f>
        <v>56.3276014371</v>
      </c>
      <c r="J56" s="65">
        <f>IFERROR(VLOOKUP($D56,'Today''s Data'!$A$2:$BD$350,20,FALSE),"")</f>
        <v>19.4268</v>
      </c>
      <c r="K56" s="65">
        <f>IFERROR(VLOOKUP(D56,'Today''s Data'!$A$2:$BD$350,2,FALSE),"")</f>
        <v>20</v>
      </c>
      <c r="L56" s="15">
        <f t="shared" si="29"/>
        <v>2.9505631395803731E-2</v>
      </c>
      <c r="M56" s="65">
        <f>IFERROR(VLOOKUP($D56,'Previous Data'!$A$2:$BD$350,20,FALSE),"")</f>
        <v>19.4648</v>
      </c>
      <c r="N56" s="65">
        <f>IFERROR(VLOOKUP($D56,'Previous Data'!$A$2:$BD$350,2,FALSE),"")</f>
        <v>19</v>
      </c>
      <c r="O56" s="15">
        <f t="shared" si="30"/>
        <v>2.446315789473686E-2</v>
      </c>
      <c r="P56" s="65">
        <f>IFERROR(VLOOKUP($D56,'Today''s Data'!$A$2:$BD$350,19,FALSE),"")</f>
        <v>19.484000000000002</v>
      </c>
      <c r="Q56" s="65">
        <f>IFERROR(VLOOKUP($D56,'Today''s Data'!$A$2:$BD$350,2,FALSE),"")</f>
        <v>20</v>
      </c>
      <c r="R56" s="15">
        <f t="shared" si="31"/>
        <v>2.6483268322726246E-2</v>
      </c>
      <c r="S56" s="65">
        <f>IFERROR(VLOOKUP($D56,'Previous Data'!$A$2:$BD$350,19,FALSE),"")</f>
        <v>19.484999999999999</v>
      </c>
      <c r="T56" s="65">
        <f>IFERROR(VLOOKUP($D56,'Previous Data'!$A$2:$BD$350,2,FALSE),"")</f>
        <v>19</v>
      </c>
      <c r="U56" s="15">
        <f t="shared" si="32"/>
        <v>2.5526315789473654E-2</v>
      </c>
      <c r="V56" s="64">
        <f t="shared" si="33"/>
        <v>2.9443861057920858E-3</v>
      </c>
      <c r="W56" s="65">
        <f>IFERROR(VLOOKUP($D56,'Today''s Data'!$A$2:$BD$350,18,FALSE),"")</f>
        <v>19.134</v>
      </c>
      <c r="X56" s="65">
        <f>IFERROR(VLOOKUP($D56,'Today''s Data'!$A$2:$BD$350,2,FALSE),"")</f>
        <v>20</v>
      </c>
      <c r="Y56" s="15">
        <f t="shared" si="34"/>
        <v>4.5259747047141197E-2</v>
      </c>
      <c r="Z56" s="65">
        <f>IFERROR(VLOOKUP($D56,'Previous Data'!$A$2:$BD$350,18,FALSE),"")</f>
        <v>18.995000000000001</v>
      </c>
      <c r="AA56" s="65">
        <f>IFERROR(VLOOKUP($D56,'Previous Data'!$A$2:$BD$350,2,FALSE),"")</f>
        <v>19</v>
      </c>
      <c r="AB56" s="15">
        <f t="shared" si="35"/>
        <v>2.632271650433801E-4</v>
      </c>
      <c r="AC56" s="96" t="str">
        <f t="shared" si="36"/>
        <v/>
      </c>
      <c r="AD56" s="69">
        <f>IFERROR(VLOOKUP($D56,'Today''s Data'!$A$2:$BD$350,9,FALSE),"")</f>
        <v>22300</v>
      </c>
      <c r="AE56" s="69">
        <f>IFERROR(VLOOKUP($D56,'Today''s Data'!$A$2:$BD$350,39,FALSE),"")</f>
        <v>11040</v>
      </c>
      <c r="AF56" s="15">
        <f t="shared" si="37"/>
        <v>2.0199275362318843</v>
      </c>
      <c r="AG56" s="72">
        <f>IFERROR(VLOOKUP($D56,'Today''s Data'!$A$2:$BD$350,10,FALSE),"")</f>
        <v>441808</v>
      </c>
      <c r="AH56" s="15">
        <f>IFERROR(VLOOKUP($D56,'Today''s Data'!$A$2:$BD$350,32,FALSE),"")</f>
        <v>3.4700000000000002E-2</v>
      </c>
      <c r="AI56" s="12" t="str">
        <f>IFERROR(VLOOKUP($D56,'Today''s Data'!$A$2:$BD$350,33,FALSE),"")</f>
        <v>NEUTRAL</v>
      </c>
      <c r="AJ56" s="15">
        <f>IFERROR(VLOOKUP($D56,'Today''s Data'!$A$2:$BG$350,48,FALSE),"")</f>
        <v>1E-3</v>
      </c>
      <c r="AK56" s="15">
        <f>IFERROR(VLOOKUP($D56,'Today''s Data'!$A$2:$BG$350,47,FALSE),"")</f>
        <v>8.1100000000000005E-2</v>
      </c>
      <c r="AL56" s="15">
        <f>IFERROR(VLOOKUP($D56,'Today''s Data'!$A$2:$BG$350,46,FALSE),"")</f>
        <v>-1.72E-2</v>
      </c>
      <c r="AM56" s="65">
        <v>282538760</v>
      </c>
      <c r="AN56" s="65">
        <f t="shared" si="8"/>
        <v>5650775200</v>
      </c>
      <c r="AO56" s="65" t="str">
        <f t="shared" si="9"/>
        <v>3RD LINER</v>
      </c>
      <c r="AP56" s="57">
        <f>IFERROR(VLOOKUP($D56,'Today''s Data'!$A$2:$BG$350,50,FALSE),"")</f>
        <v>0</v>
      </c>
    </row>
    <row r="57" spans="2:42" ht="16.5" hidden="1" customHeight="1" x14ac:dyDescent="0.35">
      <c r="B57" s="67">
        <v>52</v>
      </c>
      <c r="C57" s="11" t="s">
        <v>116</v>
      </c>
      <c r="D57" s="92" t="s">
        <v>117</v>
      </c>
      <c r="E57" s="12" t="s">
        <v>14</v>
      </c>
      <c r="F57" s="13" t="s">
        <v>14</v>
      </c>
      <c r="G57" s="65">
        <f>IFERROR(VLOOKUP($D57,'Today''s Data'!$A$2:$BD$350,2,FALSE),"")</f>
        <v>1.04</v>
      </c>
      <c r="H57" s="53">
        <f>IFERROR(VLOOKUP($D57,'Today''s Data'!$A$2:$BD$350,4,FALSE),"")</f>
        <v>-4.5900000000000003E-2</v>
      </c>
      <c r="I57" s="14">
        <f>IFERROR(VLOOKUP($D57,'Today''s Data'!$A$2:$BD$350,29,FALSE),"")</f>
        <v>38.172752898399999</v>
      </c>
      <c r="J57" s="65">
        <f>IFERROR(VLOOKUP($D57,'Today''s Data'!$A$2:$BD$350,20,FALSE),"")</f>
        <v>1.1975</v>
      </c>
      <c r="K57" s="65">
        <f>IFERROR(VLOOKUP(D57,'Today''s Data'!$A$2:$BD$350,2,FALSE),"")</f>
        <v>1.04</v>
      </c>
      <c r="L57" s="15">
        <f t="shared" si="29"/>
        <v>0.15144230769230765</v>
      </c>
      <c r="M57" s="65">
        <f>IFERROR(VLOOKUP($D57,'Previous Data'!$A$2:$BD$350,20,FALSE),"")</f>
        <v>1.2070000000000001</v>
      </c>
      <c r="N57" s="65">
        <f>IFERROR(VLOOKUP($D57,'Previous Data'!$A$2:$BD$350,2,FALSE),"")</f>
        <v>1.0900000000000001</v>
      </c>
      <c r="O57" s="15">
        <f t="shared" si="30"/>
        <v>0.1073394495412844</v>
      </c>
      <c r="P57" s="65">
        <f>IFERROR(VLOOKUP($D57,'Today''s Data'!$A$2:$BD$350,19,FALSE),"")</f>
        <v>1.1304000000000001</v>
      </c>
      <c r="Q57" s="65">
        <f>IFERROR(VLOOKUP($D57,'Today''s Data'!$A$2:$BD$350,2,FALSE),"")</f>
        <v>1.04</v>
      </c>
      <c r="R57" s="15">
        <f t="shared" si="31"/>
        <v>8.692307692307695E-2</v>
      </c>
      <c r="S57" s="65">
        <f>IFERROR(VLOOKUP($D57,'Previous Data'!$A$2:$BD$350,19,FALSE),"")</f>
        <v>1.1344000000000001</v>
      </c>
      <c r="T57" s="65">
        <f>IFERROR(VLOOKUP($D57,'Previous Data'!$A$2:$BD$350,2,FALSE),"")</f>
        <v>1.0900000000000001</v>
      </c>
      <c r="U57" s="15">
        <f t="shared" si="32"/>
        <v>4.073394495412843E-2</v>
      </c>
      <c r="V57" s="64">
        <f t="shared" si="33"/>
        <v>5.9359518754423156E-2</v>
      </c>
      <c r="W57" s="65">
        <f>IFERROR(VLOOKUP($D57,'Today''s Data'!$A$2:$BD$350,18,FALSE),"")</f>
        <v>1.095</v>
      </c>
      <c r="X57" s="65">
        <f>IFERROR(VLOOKUP($D57,'Today''s Data'!$A$2:$BD$350,2,FALSE),"")</f>
        <v>1.04</v>
      </c>
      <c r="Y57" s="15">
        <f t="shared" si="34"/>
        <v>5.2884615384615322E-2</v>
      </c>
      <c r="Z57" s="65">
        <f>IFERROR(VLOOKUP($D57,'Previous Data'!$A$2:$BD$350,18,FALSE),"")</f>
        <v>1.101</v>
      </c>
      <c r="AA57" s="65">
        <f>IFERROR(VLOOKUP($D57,'Previous Data'!$A$2:$BD$350,2,FALSE),"")</f>
        <v>1.0900000000000001</v>
      </c>
      <c r="AB57" s="15">
        <f t="shared" si="35"/>
        <v>1.0091743119265962E-2</v>
      </c>
      <c r="AC57" s="96" t="str">
        <f t="shared" si="36"/>
        <v>REVERSE AOTS</v>
      </c>
      <c r="AD57" s="69">
        <f>IFERROR(VLOOKUP($D57,'Today''s Data'!$A$2:$BD$350,9,FALSE),"")</f>
        <v>173000</v>
      </c>
      <c r="AE57" s="69">
        <f>IFERROR(VLOOKUP($D57,'Today''s Data'!$A$2:$BD$350,39,FALSE),"")</f>
        <v>405950</v>
      </c>
      <c r="AF57" s="15">
        <f t="shared" si="37"/>
        <v>0.42616085724842961</v>
      </c>
      <c r="AG57" s="72">
        <f>IFERROR(VLOOKUP($D57,'Today''s Data'!$A$2:$BD$350,10,FALSE),"")</f>
        <v>181430</v>
      </c>
      <c r="AH57" s="15">
        <f>IFERROR(VLOOKUP($D57,'Today''s Data'!$A$2:$BD$350,32,FALSE),"")</f>
        <v>3.5999999999999997E-2</v>
      </c>
      <c r="AI57" s="12" t="str">
        <f>IFERROR(VLOOKUP($D57,'Today''s Data'!$A$2:$BD$350,33,FALSE),"")</f>
        <v>NEUTRAL</v>
      </c>
      <c r="AJ57" s="15">
        <f>IFERROR(VLOOKUP($D57,'Today''s Data'!$A$2:$BG$350,48,FALSE),"")</f>
        <v>-1.89E-2</v>
      </c>
      <c r="AK57" s="15">
        <f>IFERROR(VLOOKUP($D57,'Today''s Data'!$A$2:$BG$350,47,FALSE),"")</f>
        <v>-7.1400000000000005E-2</v>
      </c>
      <c r="AL57" s="15">
        <f>IFERROR(VLOOKUP($D57,'Today''s Data'!$A$2:$BG$350,46,FALSE),"")</f>
        <v>-0.1111</v>
      </c>
      <c r="AM57" s="65">
        <v>3938063701</v>
      </c>
      <c r="AN57" s="65">
        <f t="shared" si="8"/>
        <v>4095586249.04</v>
      </c>
      <c r="AO57" s="65" t="str">
        <f t="shared" si="9"/>
        <v>3RD LINER</v>
      </c>
      <c r="AP57" s="57">
        <f>IFERROR(VLOOKUP($D57,'Today''s Data'!$A$2:$BG$350,50,FALSE),"")</f>
        <v>46160</v>
      </c>
    </row>
    <row r="58" spans="2:42" ht="16.5" hidden="1" customHeight="1" x14ac:dyDescent="0.35">
      <c r="B58" s="68">
        <v>53</v>
      </c>
      <c r="C58" s="59" t="s">
        <v>100</v>
      </c>
      <c r="D58" s="93" t="s">
        <v>101</v>
      </c>
      <c r="E58" s="58" t="s">
        <v>10</v>
      </c>
      <c r="F58" s="60" t="s">
        <v>11</v>
      </c>
      <c r="G58" s="65">
        <f>IFERROR(VLOOKUP($D58,'Today''s Data'!$A$2:$BD$350,2,FALSE),"")</f>
        <v>99.5</v>
      </c>
      <c r="H58" s="53">
        <f>IFERROR(VLOOKUP($D58,'Today''s Data'!$A$2:$BD$350,4,FALSE),"")</f>
        <v>-5.0000000000000001E-3</v>
      </c>
      <c r="I58" s="14">
        <f>IFERROR(VLOOKUP($D58,'Today''s Data'!$A$2:$BD$350,29,FALSE),"")</f>
        <v>46.869015869800002</v>
      </c>
      <c r="J58" s="65">
        <f>IFERROR(VLOOKUP($D58,'Today''s Data'!$A$2:$BD$350,20,FALSE),"")</f>
        <v>102.515</v>
      </c>
      <c r="K58" s="65">
        <f>IFERROR(VLOOKUP(D58,'Today''s Data'!$A$2:$BD$350,2,FALSE),"")</f>
        <v>99.5</v>
      </c>
      <c r="L58" s="15">
        <f t="shared" si="29"/>
        <v>3.0301507537688448E-2</v>
      </c>
      <c r="M58" s="65">
        <f>IFERROR(VLOOKUP($D58,'Previous Data'!$A$2:$BD$350,20,FALSE),"")</f>
        <v>102.749</v>
      </c>
      <c r="N58" s="65">
        <f>IFERROR(VLOOKUP($D58,'Previous Data'!$A$2:$BD$350,2,FALSE),"")</f>
        <v>100.2</v>
      </c>
      <c r="O58" s="15">
        <f t="shared" si="30"/>
        <v>2.5439121756486948E-2</v>
      </c>
      <c r="P58" s="65">
        <f>IFERROR(VLOOKUP($D58,'Today''s Data'!$A$2:$BD$350,19,FALSE),"")</f>
        <v>99.704999999999998</v>
      </c>
      <c r="Q58" s="65">
        <f>IFERROR(VLOOKUP($D58,'Today''s Data'!$A$2:$BD$350,2,FALSE),"")</f>
        <v>99.5</v>
      </c>
      <c r="R58" s="15">
        <f t="shared" si="31"/>
        <v>2.0603015075376712E-3</v>
      </c>
      <c r="S58" s="65">
        <f>IFERROR(VLOOKUP($D58,'Previous Data'!$A$2:$BD$350,19,FALSE),"")</f>
        <v>99.721999999999994</v>
      </c>
      <c r="T58" s="65">
        <f>IFERROR(VLOOKUP($D58,'Previous Data'!$A$2:$BD$350,2,FALSE),"")</f>
        <v>100.2</v>
      </c>
      <c r="U58" s="15">
        <f t="shared" si="32"/>
        <v>4.7933254447364545E-3</v>
      </c>
      <c r="V58" s="64">
        <f t="shared" si="33"/>
        <v>2.8183140263778168E-2</v>
      </c>
      <c r="W58" s="65">
        <f>IFERROR(VLOOKUP($D58,'Today''s Data'!$A$2:$BD$350,18,FALSE),"")</f>
        <v>100.18</v>
      </c>
      <c r="X58" s="65">
        <f>IFERROR(VLOOKUP($D58,'Today''s Data'!$A$2:$BD$350,2,FALSE),"")</f>
        <v>99.5</v>
      </c>
      <c r="Y58" s="15">
        <f t="shared" si="34"/>
        <v>6.834170854271425E-3</v>
      </c>
      <c r="Z58" s="65">
        <f>IFERROR(VLOOKUP($D58,'Previous Data'!$A$2:$BD$350,18,FALSE),"")</f>
        <v>100.215</v>
      </c>
      <c r="AA58" s="65">
        <f>IFERROR(VLOOKUP($D58,'Previous Data'!$A$2:$BD$350,2,FALSE),"")</f>
        <v>100.2</v>
      </c>
      <c r="AB58" s="15">
        <f t="shared" si="35"/>
        <v>1.4970059880240087E-4</v>
      </c>
      <c r="AC58" s="96" t="str">
        <f t="shared" si="36"/>
        <v/>
      </c>
      <c r="AD58" s="69">
        <f>IFERROR(VLOOKUP($D58,'Today''s Data'!$A$2:$BD$350,9,FALSE),"")</f>
        <v>146830</v>
      </c>
      <c r="AE58" s="69">
        <f>IFERROR(VLOOKUP($D58,'Today''s Data'!$A$2:$BD$350,39,FALSE),"")</f>
        <v>212101</v>
      </c>
      <c r="AF58" s="15">
        <f t="shared" si="37"/>
        <v>0.69226453434920154</v>
      </c>
      <c r="AG58" s="72">
        <f>IFERROR(VLOOKUP($D58,'Today''s Data'!$A$2:$BD$350,10,FALSE),"")</f>
        <v>14636616</v>
      </c>
      <c r="AH58" s="15">
        <f>IFERROR(VLOOKUP($D58,'Today''s Data'!$A$2:$BD$350,32,FALSE),"")</f>
        <v>1.4E-2</v>
      </c>
      <c r="AI58" s="12" t="str">
        <f>IFERROR(VLOOKUP($D58,'Today''s Data'!$A$2:$BD$350,33,FALSE),"")</f>
        <v>LOW</v>
      </c>
      <c r="AJ58" s="15">
        <f>IFERROR(VLOOKUP($D58,'Today''s Data'!$A$2:$BG$350,48,FALSE),"")</f>
        <v>-6.0000000000000001E-3</v>
      </c>
      <c r="AK58" s="15">
        <f>IFERROR(VLOOKUP($D58,'Today''s Data'!$A$2:$BG$350,47,FALSE),"")</f>
        <v>4.0000000000000001E-3</v>
      </c>
      <c r="AL58" s="15">
        <f>IFERROR(VLOOKUP($D58,'Today''s Data'!$A$2:$BG$350,46,FALSE),"")</f>
        <v>-5.0000000000000001E-3</v>
      </c>
      <c r="AM58" s="65">
        <v>605953330</v>
      </c>
      <c r="AN58" s="65">
        <f t="shared" si="8"/>
        <v>60292356335</v>
      </c>
      <c r="AO58" s="65" t="str">
        <f t="shared" si="9"/>
        <v>3RD LINER</v>
      </c>
      <c r="AP58" s="57">
        <f>IFERROR(VLOOKUP($D58,'Today''s Data'!$A$2:$BG$350,50,FALSE),"")</f>
        <v>68118513.5</v>
      </c>
    </row>
    <row r="59" spans="2:42" ht="16.5" customHeight="1" x14ac:dyDescent="0.35">
      <c r="B59" s="67">
        <v>54</v>
      </c>
      <c r="C59" s="11" t="s">
        <v>118</v>
      </c>
      <c r="D59" s="92" t="s">
        <v>119</v>
      </c>
      <c r="E59" s="12" t="s">
        <v>14</v>
      </c>
      <c r="F59" s="13" t="s">
        <v>14</v>
      </c>
      <c r="G59" s="65">
        <f>IFERROR(VLOOKUP($D59,'Today''s Data'!$A$2:$BD$350,2,FALSE),"")</f>
        <v>0.28999999999999998</v>
      </c>
      <c r="H59" s="53">
        <f>IFERROR(VLOOKUP($D59,'Today''s Data'!$A$2:$BD$350,4,FALSE),"")</f>
        <v>0.13730000000000001</v>
      </c>
      <c r="I59" s="14">
        <f>IFERROR(VLOOKUP($D59,'Today''s Data'!$A$2:$BD$350,29,FALSE),"")</f>
        <v>76.425671988299996</v>
      </c>
      <c r="J59" s="65">
        <f>IFERROR(VLOOKUP($D59,'Today''s Data'!$A$2:$BD$350,20,FALSE),"")</f>
        <v>0.22066</v>
      </c>
      <c r="K59" s="65">
        <f>IFERROR(VLOOKUP(D59,'Today''s Data'!$A$2:$BD$350,2,FALSE),"")</f>
        <v>0.28999999999999998</v>
      </c>
      <c r="L59" s="15">
        <f t="shared" si="29"/>
        <v>0.31423910087918056</v>
      </c>
      <c r="M59" s="65">
        <f>IFERROR(VLOOKUP($D59,'Previous Data'!$A$2:$BD$350,20,FALSE),"")</f>
        <v>0.22014</v>
      </c>
      <c r="N59" s="65">
        <f>IFERROR(VLOOKUP($D59,'Previous Data'!$A$2:$BD$350,2,FALSE),"")</f>
        <v>0.23799999999999999</v>
      </c>
      <c r="O59" s="15">
        <f t="shared" si="30"/>
        <v>8.1130189879167744E-2</v>
      </c>
      <c r="P59" s="65">
        <f>IFERROR(VLOOKUP($D59,'Today''s Data'!$A$2:$BD$350,19,FALSE),"")</f>
        <v>0.22824</v>
      </c>
      <c r="Q59" s="65">
        <f>IFERROR(VLOOKUP($D59,'Today''s Data'!$A$2:$BD$350,2,FALSE),"")</f>
        <v>0.28999999999999998</v>
      </c>
      <c r="R59" s="15">
        <f t="shared" si="31"/>
        <v>0.27059235892043454</v>
      </c>
      <c r="S59" s="65">
        <f>IFERROR(VLOOKUP($D59,'Previous Data'!$A$2:$BD$350,19,FALSE),"")</f>
        <v>0.22567999999999999</v>
      </c>
      <c r="T59" s="65">
        <f>IFERROR(VLOOKUP($D59,'Previous Data'!$A$2:$BD$350,2,FALSE),"")</f>
        <v>0.23799999999999999</v>
      </c>
      <c r="U59" s="15">
        <f t="shared" si="32"/>
        <v>5.4590570719602972E-2</v>
      </c>
      <c r="V59" s="64">
        <f t="shared" si="33"/>
        <v>3.4351490981600667E-2</v>
      </c>
      <c r="W59" s="65">
        <f>IFERROR(VLOOKUP($D59,'Today''s Data'!$A$2:$BD$350,18,FALSE),"")</f>
        <v>0.24360000000000001</v>
      </c>
      <c r="X59" s="65">
        <f>IFERROR(VLOOKUP($D59,'Today''s Data'!$A$2:$BD$350,2,FALSE),"")</f>
        <v>0.28999999999999998</v>
      </c>
      <c r="Y59" s="15">
        <f t="shared" si="34"/>
        <v>0.19047619047619033</v>
      </c>
      <c r="Z59" s="65">
        <f>IFERROR(VLOOKUP($D59,'Previous Data'!$A$2:$BD$350,18,FALSE),"")</f>
        <v>0.23985000000000001</v>
      </c>
      <c r="AA59" s="65">
        <f>IFERROR(VLOOKUP($D59,'Previous Data'!$A$2:$BD$350,2,FALSE),"")</f>
        <v>0.23799999999999999</v>
      </c>
      <c r="AB59" s="15">
        <f t="shared" si="35"/>
        <v>7.7731092436975563E-3</v>
      </c>
      <c r="AC59" s="96" t="str">
        <f t="shared" si="36"/>
        <v>AOTS+</v>
      </c>
      <c r="AD59" s="69">
        <f>IFERROR(VLOOKUP($D59,'Today''s Data'!$A$2:$BD$350,9,FALSE),"")</f>
        <v>332950000</v>
      </c>
      <c r="AE59" s="69">
        <f>IFERROR(VLOOKUP($D59,'Today''s Data'!$A$2:$BD$350,39,FALSE),"")</f>
        <v>59939500</v>
      </c>
      <c r="AF59" s="15">
        <f t="shared" si="37"/>
        <v>5.554767724121823</v>
      </c>
      <c r="AG59" s="72">
        <f>IFERROR(VLOOKUP($D59,'Today''s Data'!$A$2:$BD$350,10,FALSE),"")</f>
        <v>91581040</v>
      </c>
      <c r="AH59" s="15">
        <f>IFERROR(VLOOKUP($D59,'Today''s Data'!$A$2:$BD$350,32,FALSE),"")</f>
        <v>4.1799999999999997E-2</v>
      </c>
      <c r="AI59" s="12" t="str">
        <f>IFERROR(VLOOKUP($D59,'Today''s Data'!$A$2:$BD$350,33,FALSE),"")</f>
        <v>NEUTRAL</v>
      </c>
      <c r="AJ59" s="15">
        <f>IFERROR(VLOOKUP($D59,'Today''s Data'!$A$2:$BG$350,48,FALSE),"")</f>
        <v>0.25540000000000002</v>
      </c>
      <c r="AK59" s="15">
        <f>IFERROR(VLOOKUP($D59,'Today''s Data'!$A$2:$BG$350,47,FALSE),"")</f>
        <v>0.2185</v>
      </c>
      <c r="AL59" s="15">
        <f>IFERROR(VLOOKUP($D59,'Today''s Data'!$A$2:$BG$350,46,FALSE),"")</f>
        <v>0.26640000000000003</v>
      </c>
      <c r="AM59" s="65">
        <v>13599999960</v>
      </c>
      <c r="AN59" s="65">
        <f t="shared" si="8"/>
        <v>3943999988.3999996</v>
      </c>
      <c r="AO59" s="65" t="str">
        <f t="shared" si="9"/>
        <v>3RD LINER</v>
      </c>
      <c r="AP59" s="57">
        <f>IFERROR(VLOOKUP($D59,'Today''s Data'!$A$2:$BG$350,50,FALSE),"")</f>
        <v>16515830</v>
      </c>
    </row>
    <row r="60" spans="2:42" ht="16.5" hidden="1" customHeight="1" x14ac:dyDescent="0.35">
      <c r="B60" s="67">
        <v>55</v>
      </c>
      <c r="C60" s="11"/>
      <c r="D60" s="92" t="s">
        <v>591</v>
      </c>
      <c r="E60" s="12"/>
      <c r="F60" s="13"/>
      <c r="G60" s="65">
        <f>IFERROR(VLOOKUP($D60,'Today''s Data'!$A$2:$BD$350,2,FALSE),"")</f>
        <v>8.9</v>
      </c>
      <c r="H60" s="53">
        <f>IFERROR(VLOOKUP($D60,'Today''s Data'!$A$2:$BD$350,4,FALSE),"")</f>
        <v>-1.1000000000000001E-3</v>
      </c>
      <c r="I60" s="14">
        <f>IFERROR(VLOOKUP($D60,'Today''s Data'!$A$2:$BD$350,29,FALSE),"")</f>
        <v>51.823584750199998</v>
      </c>
      <c r="J60" s="65">
        <f>IFERROR(VLOOKUP($D60,'Today''s Data'!$A$2:$BD$350,20,FALSE),"")</f>
        <v>9.0361999999999991</v>
      </c>
      <c r="K60" s="65">
        <f>IFERROR(VLOOKUP(D60,'Today''s Data'!$A$2:$BD$350,2,FALSE),"")</f>
        <v>8.9</v>
      </c>
      <c r="L60" s="15">
        <f t="shared" si="29"/>
        <v>1.5303370786516715E-2</v>
      </c>
      <c r="M60" s="65">
        <f>IFERROR(VLOOKUP($D60,'Previous Data'!$A$2:$BD$350,20,FALSE),"")</f>
        <v>9.0500000000000007</v>
      </c>
      <c r="N60" s="65">
        <f>IFERROR(VLOOKUP($D60,'Previous Data'!$A$2:$BD$350,2,FALSE),"")</f>
        <v>8.91</v>
      </c>
      <c r="O60" s="15">
        <f t="shared" si="30"/>
        <v>1.571268237934911E-2</v>
      </c>
      <c r="P60" s="65">
        <f>IFERROR(VLOOKUP($D60,'Today''s Data'!$A$2:$BD$350,19,FALSE),"")</f>
        <v>8.9017999999999997</v>
      </c>
      <c r="Q60" s="65">
        <f>IFERROR(VLOOKUP($D60,'Today''s Data'!$A$2:$BD$350,2,FALSE),"")</f>
        <v>8.9</v>
      </c>
      <c r="R60" s="15">
        <f t="shared" si="31"/>
        <v>2.0224719101116377E-4</v>
      </c>
      <c r="S60" s="65">
        <f>IFERROR(VLOOKUP($D60,'Previous Data'!$A$2:$BD$350,19,FALSE),"")</f>
        <v>8.9019999999999992</v>
      </c>
      <c r="T60" s="65">
        <f>IFERROR(VLOOKUP($D60,'Previous Data'!$A$2:$BD$350,2,FALSE),"")</f>
        <v>8.91</v>
      </c>
      <c r="U60" s="15">
        <f t="shared" si="32"/>
        <v>8.9867445517871224E-4</v>
      </c>
      <c r="V60" s="64">
        <f t="shared" si="33"/>
        <v>1.5098070053247592E-2</v>
      </c>
      <c r="W60" s="65">
        <f>IFERROR(VLOOKUP($D60,'Today''s Data'!$A$2:$BD$350,18,FALSE),"")</f>
        <v>8.8554999999999993</v>
      </c>
      <c r="X60" s="65">
        <f>IFERROR(VLOOKUP($D60,'Today''s Data'!$A$2:$BD$350,2,FALSE),"")</f>
        <v>8.9</v>
      </c>
      <c r="Y60" s="15">
        <f t="shared" si="34"/>
        <v>5.0251256281408276E-3</v>
      </c>
      <c r="Z60" s="65">
        <f>IFERROR(VLOOKUP($D60,'Previous Data'!$A$2:$BD$350,18,FALSE),"")</f>
        <v>8.8450000000000006</v>
      </c>
      <c r="AA60" s="65">
        <f>IFERROR(VLOOKUP($D60,'Previous Data'!$A$2:$BD$350,2,FALSE),"")</f>
        <v>8.91</v>
      </c>
      <c r="AB60" s="15">
        <f t="shared" si="35"/>
        <v>7.3487846240813453E-3</v>
      </c>
      <c r="AC60" s="96" t="str">
        <f t="shared" si="36"/>
        <v>REVERSE AOTS</v>
      </c>
      <c r="AD60" s="69">
        <f>IFERROR(VLOOKUP($D60,'Today''s Data'!$A$2:$BD$350,9,FALSE),"")</f>
        <v>1300</v>
      </c>
      <c r="AE60" s="69">
        <f>IFERROR(VLOOKUP($D60,'Today''s Data'!$A$2:$BD$350,39,FALSE),"")</f>
        <v>19930</v>
      </c>
      <c r="AF60" s="15">
        <f t="shared" si="37"/>
        <v>6.5228299046663316E-2</v>
      </c>
      <c r="AG60" s="72">
        <f>IFERROR(VLOOKUP($D60,'Today''s Data'!$A$2:$BD$350,10,FALSE),"")</f>
        <v>11570</v>
      </c>
      <c r="AH60" s="15">
        <f>IFERROR(VLOOKUP($D60,'Today''s Data'!$A$2:$BD$350,32,FALSE),"")</f>
        <v>1.15E-2</v>
      </c>
      <c r="AI60" s="12" t="str">
        <f>IFERROR(VLOOKUP($D60,'Today''s Data'!$A$2:$BD$350,33,FALSE),"")</f>
        <v>LOW</v>
      </c>
      <c r="AJ60" s="15">
        <f>IFERROR(VLOOKUP($D60,'Today''s Data'!$A$2:$BG$350,48,FALSE),"")</f>
        <v>2.3E-2</v>
      </c>
      <c r="AK60" s="15">
        <f>IFERROR(VLOOKUP($D60,'Today''s Data'!$A$2:$BG$350,47,FALSE),"")</f>
        <v>1.14E-2</v>
      </c>
      <c r="AL60" s="15">
        <f>IFERROR(VLOOKUP($D60,'Today''s Data'!$A$2:$BG$350,46,FALSE),"")</f>
        <v>3.0099999999999998E-2</v>
      </c>
      <c r="AM60" s="65">
        <v>372414400</v>
      </c>
      <c r="AN60" s="65">
        <f t="shared" si="8"/>
        <v>3314488160</v>
      </c>
      <c r="AO60" s="65" t="str">
        <f t="shared" si="9"/>
        <v>3RD LINER</v>
      </c>
      <c r="AP60" s="57">
        <f>IFERROR(VLOOKUP($D60,'Today''s Data'!$A$2:$BG$350,50,FALSE),"")</f>
        <v>8800</v>
      </c>
    </row>
    <row r="61" spans="2:42" ht="16.5" customHeight="1" x14ac:dyDescent="0.35">
      <c r="B61" s="68">
        <v>56</v>
      </c>
      <c r="C61" s="59" t="s">
        <v>102</v>
      </c>
      <c r="D61" s="93" t="s">
        <v>103</v>
      </c>
      <c r="E61" s="58" t="s">
        <v>14</v>
      </c>
      <c r="F61" s="60" t="s">
        <v>14</v>
      </c>
      <c r="G61" s="65">
        <f>IFERROR(VLOOKUP($D61,'Today''s Data'!$A$2:$BD$350,2,FALSE),"")</f>
        <v>6.1</v>
      </c>
      <c r="H61" s="53">
        <f>IFERROR(VLOOKUP($D61,'Today''s Data'!$A$2:$BD$350,4,FALSE),"")</f>
        <v>4.8999999999999998E-3</v>
      </c>
      <c r="I61" s="14">
        <f>IFERROR(VLOOKUP($D61,'Today''s Data'!$A$2:$BD$350,29,FALSE),"")</f>
        <v>76.100859343600007</v>
      </c>
      <c r="J61" s="65">
        <f>IFERROR(VLOOKUP($D61,'Today''s Data'!$A$2:$BD$350,20,FALSE),"")</f>
        <v>5.5746000000000002</v>
      </c>
      <c r="K61" s="65">
        <f>IFERROR(VLOOKUP(D61,'Today''s Data'!$A$2:$BD$350,2,FALSE),"")</f>
        <v>6.1</v>
      </c>
      <c r="L61" s="15">
        <f t="shared" si="29"/>
        <v>9.424891472033857E-2</v>
      </c>
      <c r="M61" s="65">
        <f>IFERROR(VLOOKUP($D61,'Previous Data'!$A$2:$BD$350,20,FALSE),"")</f>
        <v>5.5590000000000002</v>
      </c>
      <c r="N61" s="65">
        <f>IFERROR(VLOOKUP($D61,'Previous Data'!$A$2:$BD$350,2,FALSE),"")</f>
        <v>6</v>
      </c>
      <c r="O61" s="15">
        <f t="shared" si="30"/>
        <v>7.933081489476522E-2</v>
      </c>
      <c r="P61" s="65">
        <f>IFERROR(VLOOKUP($D61,'Today''s Data'!$A$2:$BD$350,19,FALSE),"")</f>
        <v>5.7595999999999998</v>
      </c>
      <c r="Q61" s="65">
        <f>IFERROR(VLOOKUP($D61,'Today''s Data'!$A$2:$BD$350,2,FALSE),"")</f>
        <v>6.1</v>
      </c>
      <c r="R61" s="15">
        <f t="shared" si="31"/>
        <v>5.9101326481005592E-2</v>
      </c>
      <c r="S61" s="65">
        <f>IFERROR(VLOOKUP($D61,'Previous Data'!$A$2:$BD$350,19,FALSE),"")</f>
        <v>5.7321999999999997</v>
      </c>
      <c r="T61" s="65">
        <f>IFERROR(VLOOKUP($D61,'Previous Data'!$A$2:$BD$350,2,FALSE),"")</f>
        <v>6</v>
      </c>
      <c r="U61" s="15">
        <f t="shared" si="32"/>
        <v>4.6718537385297139E-2</v>
      </c>
      <c r="V61" s="64">
        <f t="shared" si="33"/>
        <v>3.3186237577583967E-2</v>
      </c>
      <c r="W61" s="65">
        <f>IFERROR(VLOOKUP($D61,'Today''s Data'!$A$2:$BD$350,18,FALSE),"")</f>
        <v>5.8895</v>
      </c>
      <c r="X61" s="65">
        <f>IFERROR(VLOOKUP($D61,'Today''s Data'!$A$2:$BD$350,2,FALSE),"")</f>
        <v>6.1</v>
      </c>
      <c r="Y61" s="15">
        <f t="shared" si="34"/>
        <v>3.574157398760501E-2</v>
      </c>
      <c r="Z61" s="65">
        <f>IFERROR(VLOOKUP($D61,'Previous Data'!$A$2:$BD$350,18,FALSE),"")</f>
        <v>5.8630000000000004</v>
      </c>
      <c r="AA61" s="65">
        <f>IFERROR(VLOOKUP($D61,'Previous Data'!$A$2:$BD$350,2,FALSE),"")</f>
        <v>6</v>
      </c>
      <c r="AB61" s="15">
        <f t="shared" si="35"/>
        <v>2.3366877025413534E-2</v>
      </c>
      <c r="AC61" s="96" t="str">
        <f t="shared" si="36"/>
        <v>AOTS+</v>
      </c>
      <c r="AD61" s="69">
        <f>IFERROR(VLOOKUP($D61,'Today''s Data'!$A$2:$BD$350,9,FALSE),"")</f>
        <v>67900</v>
      </c>
      <c r="AE61" s="69">
        <f>IFERROR(VLOOKUP($D61,'Today''s Data'!$A$2:$BD$350,39,FALSE),"")</f>
        <v>140495</v>
      </c>
      <c r="AF61" s="15">
        <f t="shared" si="37"/>
        <v>0.48329122032812555</v>
      </c>
      <c r="AG61" s="72">
        <f>IFERROR(VLOOKUP($D61,'Today''s Data'!$A$2:$BD$350,10,FALSE),"")</f>
        <v>409670</v>
      </c>
      <c r="AH61" s="15">
        <f>IFERROR(VLOOKUP($D61,'Today''s Data'!$A$2:$BD$350,32,FALSE),"")</f>
        <v>2.8400000000000002E-2</v>
      </c>
      <c r="AI61" s="12" t="str">
        <f>IFERROR(VLOOKUP($D61,'Today''s Data'!$A$2:$BD$350,33,FALSE),"")</f>
        <v>LOW</v>
      </c>
      <c r="AJ61" s="15">
        <f>IFERROR(VLOOKUP($D61,'Today''s Data'!$A$2:$BG$350,48,FALSE),"")</f>
        <v>5.1700000000000003E-2</v>
      </c>
      <c r="AK61" s="15">
        <f>IFERROR(VLOOKUP($D61,'Today''s Data'!$A$2:$BG$350,47,FALSE),"")</f>
        <v>3.7400000000000003E-2</v>
      </c>
      <c r="AL61" s="15">
        <f>IFERROR(VLOOKUP($D61,'Today''s Data'!$A$2:$BG$350,46,FALSE),"")</f>
        <v>6.0900000000000003E-2</v>
      </c>
      <c r="AM61" s="65">
        <v>1920073623</v>
      </c>
      <c r="AN61" s="65">
        <f t="shared" si="8"/>
        <v>11712449100.299999</v>
      </c>
      <c r="AO61" s="65" t="str">
        <f t="shared" si="9"/>
        <v>3RD LINER</v>
      </c>
      <c r="AP61" s="57">
        <f>IFERROR(VLOOKUP($D61,'Today''s Data'!$A$2:$BG$350,50,FALSE),"")</f>
        <v>2684115.9994000001</v>
      </c>
    </row>
    <row r="62" spans="2:42" ht="16.5" hidden="1" customHeight="1" x14ac:dyDescent="0.35">
      <c r="B62" s="67">
        <v>57</v>
      </c>
      <c r="C62" s="11" t="s">
        <v>121</v>
      </c>
      <c r="D62" s="92" t="s">
        <v>122</v>
      </c>
      <c r="E62" s="12" t="s">
        <v>27</v>
      </c>
      <c r="F62" s="13" t="s">
        <v>52</v>
      </c>
      <c r="G62" s="65">
        <f>IFERROR(VLOOKUP($D62,'Today''s Data'!$A$2:$BD$350,2,FALSE),"")</f>
        <v>35</v>
      </c>
      <c r="H62" s="53">
        <f>IFERROR(VLOOKUP($D62,'Today''s Data'!$A$2:$BD$350,4,FALSE),"")</f>
        <v>-1.1299999999999999E-2</v>
      </c>
      <c r="I62" s="14">
        <f>IFERROR(VLOOKUP($D62,'Today''s Data'!$A$2:$BD$350,29,FALSE),"")</f>
        <v>37.256279210499997</v>
      </c>
      <c r="J62" s="65">
        <f>IFERROR(VLOOKUP($D62,'Today''s Data'!$A$2:$BD$350,20,FALSE),"")</f>
        <v>34.266537</v>
      </c>
      <c r="K62" s="65">
        <f>IFERROR(VLOOKUP(D62,'Today''s Data'!$A$2:$BD$350,2,FALSE),"")</f>
        <v>35</v>
      </c>
      <c r="L62" s="15">
        <f t="shared" si="29"/>
        <v>2.1404643252978858E-2</v>
      </c>
      <c r="M62" s="65">
        <f>IFERROR(VLOOKUP($D62,'Previous Data'!$A$2:$BD$350,20,FALSE),"")</f>
        <v>34.223647999999997</v>
      </c>
      <c r="N62" s="65">
        <f>IFERROR(VLOOKUP($D62,'Previous Data'!$A$2:$BD$350,2,FALSE),"")</f>
        <v>35.6</v>
      </c>
      <c r="O62" s="15">
        <f t="shared" si="30"/>
        <v>4.0216402412741166E-2</v>
      </c>
      <c r="P62" s="65">
        <f>IFERROR(VLOOKUP($D62,'Today''s Data'!$A$2:$BD$350,19,FALSE),"")</f>
        <v>35.204000000000001</v>
      </c>
      <c r="Q62" s="65">
        <f>IFERROR(VLOOKUP($D62,'Today''s Data'!$A$2:$BD$350,2,FALSE),"")</f>
        <v>35</v>
      </c>
      <c r="R62" s="15">
        <f t="shared" si="31"/>
        <v>5.8285714285714468E-3</v>
      </c>
      <c r="S62" s="65">
        <f>IFERROR(VLOOKUP($D62,'Previous Data'!$A$2:$BD$350,19,FALSE),"")</f>
        <v>35.122</v>
      </c>
      <c r="T62" s="65">
        <f>IFERROR(VLOOKUP($D62,'Previous Data'!$A$2:$BD$350,2,FALSE),"")</f>
        <v>35.6</v>
      </c>
      <c r="U62" s="15">
        <f t="shared" si="32"/>
        <v>1.3609703319856545E-2</v>
      </c>
      <c r="V62" s="64">
        <f t="shared" si="33"/>
        <v>2.7357973173653384E-2</v>
      </c>
      <c r="W62" s="65">
        <f>IFERROR(VLOOKUP($D62,'Today''s Data'!$A$2:$BD$350,18,FALSE),"")</f>
        <v>36.049999999999997</v>
      </c>
      <c r="X62" s="65">
        <f>IFERROR(VLOOKUP($D62,'Today''s Data'!$A$2:$BD$350,2,FALSE),"")</f>
        <v>35</v>
      </c>
      <c r="Y62" s="15">
        <f t="shared" si="34"/>
        <v>2.9999999999999919E-2</v>
      </c>
      <c r="Z62" s="65">
        <f>IFERROR(VLOOKUP($D62,'Previous Data'!$A$2:$BD$350,18,FALSE),"")</f>
        <v>36.215000000000003</v>
      </c>
      <c r="AA62" s="65">
        <f>IFERROR(VLOOKUP($D62,'Previous Data'!$A$2:$BD$350,2,FALSE),"")</f>
        <v>35.6</v>
      </c>
      <c r="AB62" s="15">
        <f t="shared" si="35"/>
        <v>1.727528089887646E-2</v>
      </c>
      <c r="AC62" s="96" t="str">
        <f t="shared" si="36"/>
        <v>AOTS</v>
      </c>
      <c r="AD62" s="69">
        <f>IFERROR(VLOOKUP($D62,'Today''s Data'!$A$2:$BD$350,9,FALSE),"")</f>
        <v>244900</v>
      </c>
      <c r="AE62" s="69">
        <f>IFERROR(VLOOKUP($D62,'Today''s Data'!$A$2:$BD$350,39,FALSE),"")</f>
        <v>248050</v>
      </c>
      <c r="AF62" s="15">
        <f t="shared" si="37"/>
        <v>0.98730094738963914</v>
      </c>
      <c r="AG62" s="72">
        <f>IFERROR(VLOOKUP($D62,'Today''s Data'!$A$2:$BD$350,10,FALSE),"")</f>
        <v>8599705</v>
      </c>
      <c r="AH62" s="15">
        <f>IFERROR(VLOOKUP($D62,'Today''s Data'!$A$2:$BD$350,32,FALSE),"")</f>
        <v>1.34E-2</v>
      </c>
      <c r="AI62" s="12" t="str">
        <f>IFERROR(VLOOKUP($D62,'Today''s Data'!$A$2:$BD$350,33,FALSE),"")</f>
        <v>LOW</v>
      </c>
      <c r="AJ62" s="15">
        <f>IFERROR(VLOOKUP($D62,'Today''s Data'!$A$2:$BG$350,48,FALSE),"")</f>
        <v>-2.7799999999999998E-2</v>
      </c>
      <c r="AK62" s="15">
        <f>IFERROR(VLOOKUP($D62,'Today''s Data'!$A$2:$BG$350,47,FALSE),"")</f>
        <v>-3.5799999999999998E-2</v>
      </c>
      <c r="AL62" s="15">
        <f>IFERROR(VLOOKUP($D62,'Today''s Data'!$A$2:$BG$350,46,FALSE),"")</f>
        <v>5.11E-2</v>
      </c>
      <c r="AM62" s="65">
        <v>2684771716</v>
      </c>
      <c r="AN62" s="65">
        <f t="shared" si="8"/>
        <v>93967010060</v>
      </c>
      <c r="AO62" s="65" t="str">
        <f t="shared" si="9"/>
        <v>3RD LINER</v>
      </c>
      <c r="AP62" s="57">
        <f>IFERROR(VLOOKUP($D62,'Today''s Data'!$A$2:$BG$350,50,FALSE),"")</f>
        <v>52285319.999399997</v>
      </c>
    </row>
    <row r="63" spans="2:42" ht="16.5" hidden="1" customHeight="1" x14ac:dyDescent="0.35">
      <c r="B63" s="67">
        <v>58</v>
      </c>
      <c r="C63" s="11" t="s">
        <v>125</v>
      </c>
      <c r="D63" s="92" t="s">
        <v>126</v>
      </c>
      <c r="E63" s="12" t="s">
        <v>39</v>
      </c>
      <c r="F63" s="13" t="s">
        <v>124</v>
      </c>
      <c r="G63" s="65">
        <f>IFERROR(VLOOKUP($D63,'Today''s Data'!$A$2:$BD$350,2,FALSE),"")</f>
        <v>62.05</v>
      </c>
      <c r="H63" s="53">
        <f>IFERROR(VLOOKUP($D63,'Today''s Data'!$A$2:$BD$350,4,FALSE),"")</f>
        <v>0</v>
      </c>
      <c r="I63" s="14">
        <f>IFERROR(VLOOKUP($D63,'Today''s Data'!$A$2:$BD$350,29,FALSE),"")</f>
        <v>46.887739205800003</v>
      </c>
      <c r="J63" s="65">
        <f>IFERROR(VLOOKUP($D63,'Today''s Data'!$A$2:$BD$350,20,FALSE),"")</f>
        <v>64.096999999999994</v>
      </c>
      <c r="K63" s="65">
        <f>IFERROR(VLOOKUP(D63,'Today''s Data'!$A$2:$BD$350,2,FALSE),"")</f>
        <v>62.05</v>
      </c>
      <c r="L63" s="15">
        <f t="shared" si="29"/>
        <v>3.2989524576954025E-2</v>
      </c>
      <c r="M63" s="65">
        <f>IFERROR(VLOOKUP($D63,'Previous Data'!$A$2:$BD$350,20,FALSE),"")</f>
        <v>64.146000000000001</v>
      </c>
      <c r="N63" s="65">
        <f>IFERROR(VLOOKUP($D63,'Previous Data'!$A$2:$BD$350,2,FALSE),"")</f>
        <v>62</v>
      </c>
      <c r="O63" s="15">
        <f t="shared" si="30"/>
        <v>3.4612903225806464E-2</v>
      </c>
      <c r="P63" s="65">
        <f>IFERROR(VLOOKUP($D63,'Today''s Data'!$A$2:$BD$350,19,FALSE),"")</f>
        <v>63.064999999999998</v>
      </c>
      <c r="Q63" s="65">
        <f>IFERROR(VLOOKUP($D63,'Today''s Data'!$A$2:$BD$350,2,FALSE),"")</f>
        <v>62.05</v>
      </c>
      <c r="R63" s="15">
        <f t="shared" si="31"/>
        <v>1.6357775987107182E-2</v>
      </c>
      <c r="S63" s="65">
        <f>IFERROR(VLOOKUP($D63,'Previous Data'!$A$2:$BD$350,19,FALSE),"")</f>
        <v>63.162999999999997</v>
      </c>
      <c r="T63" s="65">
        <f>IFERROR(VLOOKUP($D63,'Previous Data'!$A$2:$BD$350,2,FALSE),"")</f>
        <v>62</v>
      </c>
      <c r="U63" s="15">
        <f t="shared" si="32"/>
        <v>1.8758064516128978E-2</v>
      </c>
      <c r="V63" s="64">
        <f t="shared" si="33"/>
        <v>1.6364068817886251E-2</v>
      </c>
      <c r="W63" s="65">
        <f>IFERROR(VLOOKUP($D63,'Today''s Data'!$A$2:$BD$350,18,FALSE),"")</f>
        <v>62.615000000000002</v>
      </c>
      <c r="X63" s="65">
        <f>IFERROR(VLOOKUP($D63,'Today''s Data'!$A$2:$BD$350,2,FALSE),"")</f>
        <v>62.05</v>
      </c>
      <c r="Y63" s="15">
        <f t="shared" si="34"/>
        <v>9.1055600322321496E-3</v>
      </c>
      <c r="Z63" s="65">
        <f>IFERROR(VLOOKUP($D63,'Previous Data'!$A$2:$BD$350,18,FALSE),"")</f>
        <v>62.61</v>
      </c>
      <c r="AA63" s="65">
        <f>IFERROR(VLOOKUP($D63,'Previous Data'!$A$2:$BD$350,2,FALSE),"")</f>
        <v>62</v>
      </c>
      <c r="AB63" s="15">
        <f t="shared" si="35"/>
        <v>9.8387096774193456E-3</v>
      </c>
      <c r="AC63" s="96" t="str">
        <f t="shared" si="36"/>
        <v>REVERSE AOTS</v>
      </c>
      <c r="AD63" s="69">
        <f>IFERROR(VLOOKUP($D63,'Today''s Data'!$A$2:$BD$350,9,FALSE),"")</f>
        <v>1430</v>
      </c>
      <c r="AE63" s="69">
        <f>IFERROR(VLOOKUP($D63,'Today''s Data'!$A$2:$BD$350,39,FALSE),"")</f>
        <v>161161</v>
      </c>
      <c r="AF63" s="15">
        <f t="shared" si="37"/>
        <v>8.8731144631765749E-3</v>
      </c>
      <c r="AG63" s="72">
        <f>IFERROR(VLOOKUP($D63,'Today''s Data'!$A$2:$BD$350,10,FALSE),"")</f>
        <v>88685</v>
      </c>
      <c r="AH63" s="15">
        <f>IFERROR(VLOOKUP($D63,'Today''s Data'!$A$2:$BD$350,32,FALSE),"")</f>
        <v>2.86E-2</v>
      </c>
      <c r="AI63" s="12" t="str">
        <f>IFERROR(VLOOKUP($D63,'Today''s Data'!$A$2:$BD$350,33,FALSE),"")</f>
        <v>LOW</v>
      </c>
      <c r="AJ63" s="15">
        <f>IFERROR(VLOOKUP($D63,'Today''s Data'!$A$2:$BG$350,48,FALSE),"")</f>
        <v>1.72E-2</v>
      </c>
      <c r="AK63" s="15">
        <f>IFERROR(VLOOKUP($D63,'Today''s Data'!$A$2:$BG$350,47,FALSE),"")</f>
        <v>-7.1999999999999998E-3</v>
      </c>
      <c r="AL63" s="15">
        <f>IFERROR(VLOOKUP($D63,'Today''s Data'!$A$2:$BG$350,46,FALSE),"")</f>
        <v>-1.8200000000000001E-2</v>
      </c>
      <c r="AM63" s="65">
        <v>405879791</v>
      </c>
      <c r="AN63" s="65">
        <f t="shared" si="8"/>
        <v>25184841031.549999</v>
      </c>
      <c r="AO63" s="65" t="str">
        <f t="shared" si="9"/>
        <v>3RD LINER</v>
      </c>
      <c r="AP63" s="57">
        <f>IFERROR(VLOOKUP($D63,'Today''s Data'!$A$2:$BG$350,50,FALSE),"")</f>
        <v>262585</v>
      </c>
    </row>
    <row r="64" spans="2:42" ht="16.5" customHeight="1" x14ac:dyDescent="0.35">
      <c r="B64" s="68">
        <v>59</v>
      </c>
      <c r="C64" s="59" t="s">
        <v>127</v>
      </c>
      <c r="D64" s="93" t="s">
        <v>128</v>
      </c>
      <c r="E64" s="58" t="s">
        <v>39</v>
      </c>
      <c r="F64" s="60" t="s">
        <v>129</v>
      </c>
      <c r="G64" s="65">
        <f>IFERROR(VLOOKUP($D64,'Today''s Data'!$A$2:$BD$350,2,FALSE),"")</f>
        <v>250</v>
      </c>
      <c r="H64" s="53">
        <f>IFERROR(VLOOKUP($D64,'Today''s Data'!$A$2:$BD$350,4,FALSE),"")</f>
        <v>8.6999999999999994E-2</v>
      </c>
      <c r="I64" s="14">
        <f>IFERROR(VLOOKUP($D64,'Today''s Data'!$A$2:$BD$350,29,FALSE),"")</f>
        <v>69.305431792099995</v>
      </c>
      <c r="J64" s="65">
        <f>IFERROR(VLOOKUP($D64,'Today''s Data'!$A$2:$BD$350,20,FALSE),"")</f>
        <v>173.80799999999999</v>
      </c>
      <c r="K64" s="65">
        <f>IFERROR(VLOOKUP(D64,'Today''s Data'!$A$2:$BD$350,2,FALSE),"")</f>
        <v>250</v>
      </c>
      <c r="L64" s="15">
        <f t="shared" si="29"/>
        <v>0.43836877473994301</v>
      </c>
      <c r="M64" s="65">
        <f>IFERROR(VLOOKUP($D64,'Previous Data'!$A$2:$BD$350,20,FALSE),"")</f>
        <v>172.893</v>
      </c>
      <c r="N64" s="65">
        <f>IFERROR(VLOOKUP($D64,'Previous Data'!$A$2:$BD$350,2,FALSE),"")</f>
        <v>190.8</v>
      </c>
      <c r="O64" s="15">
        <f t="shared" si="30"/>
        <v>0.10357272995436489</v>
      </c>
      <c r="P64" s="65">
        <f>IFERROR(VLOOKUP($D64,'Today''s Data'!$A$2:$BD$350,19,FALSE),"")</f>
        <v>175.374</v>
      </c>
      <c r="Q64" s="65">
        <f>IFERROR(VLOOKUP($D64,'Today''s Data'!$A$2:$BD$350,2,FALSE),"")</f>
        <v>250</v>
      </c>
      <c r="R64" s="15">
        <f t="shared" si="31"/>
        <v>0.42552487826017543</v>
      </c>
      <c r="S64" s="65">
        <f>IFERROR(VLOOKUP($D64,'Previous Data'!$A$2:$BD$350,19,FALSE),"")</f>
        <v>172.68</v>
      </c>
      <c r="T64" s="65">
        <f>IFERROR(VLOOKUP($D64,'Previous Data'!$A$2:$BD$350,2,FALSE),"")</f>
        <v>190.8</v>
      </c>
      <c r="U64" s="15">
        <f t="shared" si="32"/>
        <v>0.10493398193189717</v>
      </c>
      <c r="V64" s="64">
        <f t="shared" si="33"/>
        <v>9.0099420049710166E-3</v>
      </c>
      <c r="W64" s="65">
        <f>IFERROR(VLOOKUP($D64,'Today''s Data'!$A$2:$BD$350,18,FALSE),"")</f>
        <v>183.73</v>
      </c>
      <c r="X64" s="65">
        <f>IFERROR(VLOOKUP($D64,'Today''s Data'!$A$2:$BD$350,2,FALSE),"")</f>
        <v>250</v>
      </c>
      <c r="Y64" s="15">
        <f t="shared" si="34"/>
        <v>0.36069232025254455</v>
      </c>
      <c r="Z64" s="65">
        <f>IFERROR(VLOOKUP($D64,'Previous Data'!$A$2:$BD$350,18,FALSE),"")</f>
        <v>178.58</v>
      </c>
      <c r="AA64" s="65">
        <f>IFERROR(VLOOKUP($D64,'Previous Data'!$A$2:$BD$350,2,FALSE),"")</f>
        <v>190.8</v>
      </c>
      <c r="AB64" s="15">
        <f t="shared" si="35"/>
        <v>6.842871542165975E-2</v>
      </c>
      <c r="AC64" s="96" t="str">
        <f t="shared" si="36"/>
        <v>AOTS+</v>
      </c>
      <c r="AD64" s="69">
        <f>IFERROR(VLOOKUP($D64,'Today''s Data'!$A$2:$BD$350,9,FALSE),"")</f>
        <v>1980</v>
      </c>
      <c r="AE64" s="69">
        <f>IFERROR(VLOOKUP($D64,'Today''s Data'!$A$2:$BD$350,39,FALSE),"")</f>
        <v>466</v>
      </c>
      <c r="AF64" s="15">
        <f t="shared" si="37"/>
        <v>4.2489270386266096</v>
      </c>
      <c r="AG64" s="72">
        <f>IFERROR(VLOOKUP($D64,'Today''s Data'!$A$2:$BD$350,10,FALSE),"")</f>
        <v>471220</v>
      </c>
      <c r="AH64" s="15">
        <f>IFERROR(VLOOKUP($D64,'Today''s Data'!$A$2:$BD$350,32,FALSE),"")</f>
        <v>6.2399999999999997E-2</v>
      </c>
      <c r="AI64" s="12" t="str">
        <f>IFERROR(VLOOKUP($D64,'Today''s Data'!$A$2:$BD$350,33,FALSE),"")</f>
        <v>HIGH</v>
      </c>
      <c r="AJ64" s="15">
        <f>IFERROR(VLOOKUP($D64,'Today''s Data'!$A$2:$BG$350,48,FALSE),"")</f>
        <v>0.55469999999999997</v>
      </c>
      <c r="AK64" s="15">
        <f>IFERROR(VLOOKUP($D64,'Today''s Data'!$A$2:$BG$350,47,FALSE),"")</f>
        <v>0.32279999999999998</v>
      </c>
      <c r="AL64" s="15">
        <f>IFERROR(VLOOKUP($D64,'Today''s Data'!$A$2:$BG$350,46,FALSE),"")</f>
        <v>0.32979999999999998</v>
      </c>
      <c r="AM64" s="65">
        <v>10296601</v>
      </c>
      <c r="AN64" s="65">
        <f t="shared" si="8"/>
        <v>2574150250</v>
      </c>
      <c r="AO64" s="65" t="str">
        <f t="shared" si="9"/>
        <v>4TH LINER</v>
      </c>
      <c r="AP64" s="57">
        <f>IFERROR(VLOOKUP($D64,'Today''s Data'!$A$2:$BG$350,50,FALSE),"")</f>
        <v>33059</v>
      </c>
    </row>
    <row r="65" spans="2:42" ht="16.5" hidden="1" customHeight="1" x14ac:dyDescent="0.35">
      <c r="B65" s="67">
        <v>60</v>
      </c>
      <c r="C65" s="59" t="s">
        <v>4</v>
      </c>
      <c r="D65" s="93" t="s">
        <v>5</v>
      </c>
      <c r="E65" s="58" t="s">
        <v>39</v>
      </c>
      <c r="F65" s="60" t="s">
        <v>104</v>
      </c>
      <c r="G65" s="65">
        <f>IFERROR(VLOOKUP($D65,'Today''s Data'!$A$2:$BD$350,2,FALSE),"")</f>
        <v>3.77</v>
      </c>
      <c r="H65" s="53">
        <f>IFERROR(VLOOKUP($D65,'Today''s Data'!$A$2:$BD$350,4,FALSE),"")</f>
        <v>-2.3300000000000001E-2</v>
      </c>
      <c r="I65" s="14">
        <f>IFERROR(VLOOKUP($D65,'Today''s Data'!$A$2:$BD$350,29,FALSE),"")</f>
        <v>26.9547701537</v>
      </c>
      <c r="J65" s="65">
        <f>IFERROR(VLOOKUP($D65,'Today''s Data'!$A$2:$BD$350,20,FALSE),"")</f>
        <v>4.6711</v>
      </c>
      <c r="K65" s="65">
        <f>IFERROR(VLOOKUP(D65,'Today''s Data'!$A$2:$BD$350,2,FALSE),"")</f>
        <v>3.77</v>
      </c>
      <c r="L65" s="15">
        <f t="shared" si="29"/>
        <v>0.2390185676392573</v>
      </c>
      <c r="M65" s="65">
        <f>IFERROR(VLOOKUP($D65,'Previous Data'!$A$2:$BD$350,20,FALSE),"")</f>
        <v>4.7088000000000001</v>
      </c>
      <c r="N65" s="65">
        <f>IFERROR(VLOOKUP($D65,'Previous Data'!$A$2:$BD$350,2,FALSE),"")</f>
        <v>4.0199999999999996</v>
      </c>
      <c r="O65" s="15">
        <f t="shared" si="30"/>
        <v>0.17134328358208969</v>
      </c>
      <c r="P65" s="65">
        <f>IFERROR(VLOOKUP($D65,'Today''s Data'!$A$2:$BD$350,19,FALSE),"")</f>
        <v>4.6504000000000003</v>
      </c>
      <c r="Q65" s="65">
        <f>IFERROR(VLOOKUP($D65,'Today''s Data'!$A$2:$BD$350,2,FALSE),"")</f>
        <v>3.77</v>
      </c>
      <c r="R65" s="15">
        <f t="shared" si="31"/>
        <v>0.23352785145888602</v>
      </c>
      <c r="S65" s="65">
        <f>IFERROR(VLOOKUP($D65,'Previous Data'!$A$2:$BD$350,19,FALSE),"")</f>
        <v>4.6841999999999997</v>
      </c>
      <c r="T65" s="65">
        <f>IFERROR(VLOOKUP($D65,'Previous Data'!$A$2:$BD$350,2,FALSE),"")</f>
        <v>4.0199999999999996</v>
      </c>
      <c r="U65" s="15">
        <f t="shared" si="32"/>
        <v>0.16522388059701498</v>
      </c>
      <c r="V65" s="64">
        <f t="shared" si="33"/>
        <v>4.4512300017202217E-3</v>
      </c>
      <c r="W65" s="65">
        <f>IFERROR(VLOOKUP($D65,'Today''s Data'!$A$2:$BD$350,18,FALSE),"")</f>
        <v>4.16</v>
      </c>
      <c r="X65" s="65">
        <f>IFERROR(VLOOKUP($D65,'Today''s Data'!$A$2:$BD$350,2,FALSE),"")</f>
        <v>3.77</v>
      </c>
      <c r="Y65" s="15">
        <f t="shared" si="34"/>
        <v>0.10344827586206899</v>
      </c>
      <c r="Z65" s="65">
        <f>IFERROR(VLOOKUP($D65,'Previous Data'!$A$2:$BD$350,18,FALSE),"")</f>
        <v>4.2515000000000001</v>
      </c>
      <c r="AA65" s="65">
        <f>IFERROR(VLOOKUP($D65,'Previous Data'!$A$2:$BD$350,2,FALSE),"")</f>
        <v>4.0199999999999996</v>
      </c>
      <c r="AB65" s="15">
        <f t="shared" si="35"/>
        <v>5.758706467661704E-2</v>
      </c>
      <c r="AC65" s="96" t="str">
        <f t="shared" si="36"/>
        <v>REVERSE AOTS</v>
      </c>
      <c r="AD65" s="69">
        <f>IFERROR(VLOOKUP($D65,'Today''s Data'!$A$2:$BD$350,9,FALSE),"")</f>
        <v>8361000</v>
      </c>
      <c r="AE65" s="69">
        <f>IFERROR(VLOOKUP($D65,'Today''s Data'!$A$2:$BD$350,39,FALSE),"")</f>
        <v>6802600</v>
      </c>
      <c r="AF65" s="15">
        <f t="shared" si="37"/>
        <v>1.2290888777820246</v>
      </c>
      <c r="AG65" s="72">
        <f>IFERROR(VLOOKUP($D65,'Today''s Data'!$A$2:$BD$350,10,FALSE),"")</f>
        <v>31735510</v>
      </c>
      <c r="AH65" s="15">
        <f>IFERROR(VLOOKUP($D65,'Today''s Data'!$A$2:$BD$350,32,FALSE),"")</f>
        <v>4.1000000000000002E-2</v>
      </c>
      <c r="AI65" s="12" t="str">
        <f>IFERROR(VLOOKUP($D65,'Today''s Data'!$A$2:$BD$350,33,FALSE),"")</f>
        <v>NEUTRAL</v>
      </c>
      <c r="AJ65" s="15">
        <f>IFERROR(VLOOKUP($D65,'Today''s Data'!$A$2:$BG$350,48,FALSE),"")</f>
        <v>-5.9900000000000002E-2</v>
      </c>
      <c r="AK65" s="15">
        <f>IFERROR(VLOOKUP($D65,'Today''s Data'!$A$2:$BG$350,47,FALSE),"")</f>
        <v>-0.1024</v>
      </c>
      <c r="AL65" s="15">
        <f>IFERROR(VLOOKUP($D65,'Today''s Data'!$A$2:$BG$350,46,FALSE),"")</f>
        <v>-0.22750000000000001</v>
      </c>
      <c r="AM65" s="65">
        <v>5195395454</v>
      </c>
      <c r="AN65" s="65">
        <f t="shared" si="8"/>
        <v>19586640861.580002</v>
      </c>
      <c r="AO65" s="65" t="str">
        <f t="shared" si="9"/>
        <v>3RD LINER</v>
      </c>
      <c r="AP65" s="57">
        <f>IFERROR(VLOOKUP($D65,'Today''s Data'!$A$2:$BG$350,50,FALSE),"")</f>
        <v>-83291760</v>
      </c>
    </row>
    <row r="66" spans="2:42" ht="16.5" hidden="1" customHeight="1" x14ac:dyDescent="0.35">
      <c r="B66" s="67">
        <v>61</v>
      </c>
      <c r="C66" s="59" t="s">
        <v>662</v>
      </c>
      <c r="D66" s="93" t="s">
        <v>649</v>
      </c>
      <c r="E66" s="58" t="s">
        <v>19</v>
      </c>
      <c r="F66" s="60" t="s">
        <v>19</v>
      </c>
      <c r="G66" s="65">
        <f>IFERROR(VLOOKUP($D66,'Today''s Data'!$A$2:$BD$350,2,FALSE),"")</f>
        <v>7.6</v>
      </c>
      <c r="H66" s="53">
        <f>IFERROR(VLOOKUP($D66,'Today''s Data'!$A$2:$BD$350,4,FALSE),"")</f>
        <v>-1.2999999999999999E-3</v>
      </c>
      <c r="I66" s="14">
        <f>IFERROR(VLOOKUP($D66,'Today''s Data'!$A$2:$BD$350,29,FALSE),"")</f>
        <v>24.9902009849</v>
      </c>
      <c r="J66" s="65">
        <f>IFERROR(VLOOKUP($D66,'Today''s Data'!$A$2:$BD$350,20,FALSE),"")</f>
        <v>9.0548000000000002</v>
      </c>
      <c r="K66" s="65">
        <f>IFERROR(VLOOKUP(D66,'Today''s Data'!$A$2:$BD$350,2,FALSE),"")</f>
        <v>7.6</v>
      </c>
      <c r="L66" s="15">
        <f t="shared" si="29"/>
        <v>0.19142105263157902</v>
      </c>
      <c r="M66" s="65">
        <f>IFERROR(VLOOKUP($D66,'Previous Data'!$A$2:$BD$350,20,FALSE),"")</f>
        <v>9.1052999999999997</v>
      </c>
      <c r="N66" s="65">
        <f>IFERROR(VLOOKUP($D66,'Previous Data'!$A$2:$BD$350,2,FALSE),"")</f>
        <v>7.81</v>
      </c>
      <c r="O66" s="15">
        <f t="shared" si="30"/>
        <v>0.16585147247119081</v>
      </c>
      <c r="P66" s="65">
        <f>IFERROR(VLOOKUP($D66,'Today''s Data'!$A$2:$BD$350,19,FALSE),"")</f>
        <v>8.7146000000000008</v>
      </c>
      <c r="Q66" s="65">
        <f>IFERROR(VLOOKUP($D66,'Today''s Data'!$A$2:$BD$350,2,FALSE),"")</f>
        <v>7.6</v>
      </c>
      <c r="R66" s="15">
        <f t="shared" si="31"/>
        <v>0.14665789473684226</v>
      </c>
      <c r="S66" s="65">
        <f>IFERROR(VLOOKUP($D66,'Previous Data'!$A$2:$BD$350,19,FALSE),"")</f>
        <v>8.7560000000000002</v>
      </c>
      <c r="T66" s="65">
        <f>IFERROR(VLOOKUP($D66,'Previous Data'!$A$2:$BD$350,2,FALSE),"")</f>
        <v>7.81</v>
      </c>
      <c r="U66" s="15">
        <f t="shared" si="32"/>
        <v>0.12112676056338037</v>
      </c>
      <c r="V66" s="64">
        <f t="shared" si="33"/>
        <v>3.9037936336722208E-2</v>
      </c>
      <c r="W66" s="65">
        <f>IFERROR(VLOOKUP($D66,'Today''s Data'!$A$2:$BD$350,18,FALSE),"")</f>
        <v>8.7725000000000009</v>
      </c>
      <c r="X66" s="65">
        <f>IFERROR(VLOOKUP($D66,'Today''s Data'!$A$2:$BD$350,2,FALSE),"")</f>
        <v>7.6</v>
      </c>
      <c r="Y66" s="15">
        <f t="shared" si="34"/>
        <v>0.15427631578947384</v>
      </c>
      <c r="Z66" s="65">
        <f>IFERROR(VLOOKUP($D66,'Previous Data'!$A$2:$BD$350,18,FALSE),"")</f>
        <v>8.8994999999999997</v>
      </c>
      <c r="AA66" s="65">
        <f>IFERROR(VLOOKUP($D66,'Previous Data'!$A$2:$BD$350,2,FALSE),"")</f>
        <v>7.81</v>
      </c>
      <c r="AB66" s="15">
        <f t="shared" si="35"/>
        <v>0.13950064020486558</v>
      </c>
      <c r="AC66" s="96" t="str">
        <f t="shared" si="36"/>
        <v/>
      </c>
      <c r="AD66" s="69">
        <f>IFERROR(VLOOKUP($D66,'Today''s Data'!$A$2:$BD$350,9,FALSE),"")</f>
        <v>3538800</v>
      </c>
      <c r="AE66" s="69">
        <f>IFERROR(VLOOKUP($D66,'Today''s Data'!$A$2:$BD$350,39,FALSE),"")</f>
        <v>3053560</v>
      </c>
      <c r="AF66" s="15">
        <f t="shared" si="37"/>
        <v>1.1589096005973356</v>
      </c>
      <c r="AG66" s="72">
        <f>IFERROR(VLOOKUP($D66,'Today''s Data'!$A$2:$BD$350,10,FALSE),"")</f>
        <v>26323506</v>
      </c>
      <c r="AH66" s="15">
        <f>IFERROR(VLOOKUP($D66,'Today''s Data'!$A$2:$BD$350,32,FALSE),"")</f>
        <v>4.24E-2</v>
      </c>
      <c r="AI66" s="12" t="str">
        <f>IFERROR(VLOOKUP($D66,'Today''s Data'!$A$2:$BD$350,33,FALSE),"")</f>
        <v>NEUTRAL</v>
      </c>
      <c r="AJ66" s="15">
        <f>IFERROR(VLOOKUP($D66,'Today''s Data'!$A$2:$BG$350,48,FALSE),"")</f>
        <v>-0.12139999999999999</v>
      </c>
      <c r="AK66" s="15">
        <f>IFERROR(VLOOKUP($D66,'Today''s Data'!$A$2:$BG$350,47,FALSE),"")</f>
        <v>-0.18279999999999999</v>
      </c>
      <c r="AL66" s="15">
        <f>IFERROR(VLOOKUP($D66,'Today''s Data'!$A$2:$BG$350,46,FALSE),"")</f>
        <v>-0.13439999999999999</v>
      </c>
      <c r="AM66" s="65">
        <v>1821977615</v>
      </c>
      <c r="AN66" s="65">
        <f t="shared" si="8"/>
        <v>13847029874</v>
      </c>
      <c r="AO66" s="65" t="str">
        <f t="shared" si="9"/>
        <v>3RD LINER</v>
      </c>
      <c r="AP66" s="57">
        <f>IFERROR(VLOOKUP($D66,'Today''s Data'!$A$2:$BG$350,50,FALSE),"")</f>
        <v>-2109465.0003999998</v>
      </c>
    </row>
    <row r="67" spans="2:42" ht="16.5" hidden="1" customHeight="1" x14ac:dyDescent="0.35">
      <c r="B67" s="68">
        <v>62</v>
      </c>
      <c r="C67" s="11"/>
      <c r="D67" s="92" t="s">
        <v>622</v>
      </c>
      <c r="E67" s="12"/>
      <c r="F67" s="13"/>
      <c r="G67" s="65">
        <f>IFERROR(VLOOKUP($D67,'Today''s Data'!$A$2:$BD$350,2,FALSE),"")</f>
        <v>4.5</v>
      </c>
      <c r="H67" s="53">
        <f>IFERROR(VLOOKUP($D67,'Today''s Data'!$A$2:$BD$350,4,FALSE),"")</f>
        <v>3.9300000000000002E-2</v>
      </c>
      <c r="I67" s="14">
        <f>IFERROR(VLOOKUP($D67,'Today''s Data'!$A$2:$BD$350,29,FALSE),"")</f>
        <v>41.490680649600002</v>
      </c>
      <c r="J67" s="65">
        <f>IFERROR(VLOOKUP($D67,'Today''s Data'!$A$2:$BD$350,20,FALSE),"")</f>
        <v>4.8212000000000002</v>
      </c>
      <c r="K67" s="65">
        <f>IFERROR(VLOOKUP(D67,'Today''s Data'!$A$2:$BD$350,2,FALSE),"")</f>
        <v>4.5</v>
      </c>
      <c r="L67" s="15">
        <f t="shared" si="29"/>
        <v>7.1377777777777818E-2</v>
      </c>
      <c r="M67" s="65">
        <f>IFERROR(VLOOKUP($D67,'Previous Data'!$A$2:$BD$350,20,FALSE),"")</f>
        <v>4.8391999999999999</v>
      </c>
      <c r="N67" s="65">
        <f>IFERROR(VLOOKUP($D67,'Previous Data'!$A$2:$BD$350,2,FALSE),"")</f>
        <v>4.46</v>
      </c>
      <c r="O67" s="15">
        <f t="shared" si="30"/>
        <v>8.5022421524663674E-2</v>
      </c>
      <c r="P67" s="65">
        <f>IFERROR(VLOOKUP($D67,'Today''s Data'!$A$2:$BD$350,19,FALSE),"")</f>
        <v>4.7282000000000002</v>
      </c>
      <c r="Q67" s="65">
        <f>IFERROR(VLOOKUP($D67,'Today''s Data'!$A$2:$BD$350,2,FALSE),"")</f>
        <v>4.5</v>
      </c>
      <c r="R67" s="15">
        <f t="shared" si="31"/>
        <v>5.0711111111111151E-2</v>
      </c>
      <c r="S67" s="65">
        <f>IFERROR(VLOOKUP($D67,'Previous Data'!$A$2:$BD$350,19,FALSE),"")</f>
        <v>4.7409999999999997</v>
      </c>
      <c r="T67" s="65">
        <f>IFERROR(VLOOKUP($D67,'Previous Data'!$A$2:$BD$350,2,FALSE),"")</f>
        <v>4.46</v>
      </c>
      <c r="U67" s="15">
        <f t="shared" si="32"/>
        <v>6.3004484304932662E-2</v>
      </c>
      <c r="V67" s="64">
        <f t="shared" si="33"/>
        <v>1.9669218730172151E-2</v>
      </c>
      <c r="W67" s="65">
        <f>IFERROR(VLOOKUP($D67,'Today''s Data'!$A$2:$BD$350,18,FALSE),"")</f>
        <v>4.6025</v>
      </c>
      <c r="X67" s="65">
        <f>IFERROR(VLOOKUP($D67,'Today''s Data'!$A$2:$BD$350,2,FALSE),"")</f>
        <v>4.5</v>
      </c>
      <c r="Y67" s="15">
        <f t="shared" si="34"/>
        <v>2.2777777777777786E-2</v>
      </c>
      <c r="Z67" s="65">
        <f>IFERROR(VLOOKUP($D67,'Previous Data'!$A$2:$BD$350,18,FALSE),"")</f>
        <v>4.6455000000000002</v>
      </c>
      <c r="AA67" s="65">
        <f>IFERROR(VLOOKUP($D67,'Previous Data'!$A$2:$BD$350,2,FALSE),"")</f>
        <v>4.46</v>
      </c>
      <c r="AB67" s="15">
        <f t="shared" si="35"/>
        <v>4.1591928251121124E-2</v>
      </c>
      <c r="AC67" s="96" t="str">
        <f t="shared" si="36"/>
        <v>REVERSE AOTS</v>
      </c>
      <c r="AD67" s="69">
        <f>IFERROR(VLOOKUP($D67,'Today''s Data'!$A$2:$BD$350,9,FALSE),"")</f>
        <v>2310000</v>
      </c>
      <c r="AE67" s="69">
        <f>IFERROR(VLOOKUP($D67,'Today''s Data'!$A$2:$BD$350,39,FALSE),"")</f>
        <v>1527750</v>
      </c>
      <c r="AF67" s="15">
        <f t="shared" si="37"/>
        <v>1.5120274914089347</v>
      </c>
      <c r="AG67" s="72">
        <f>IFERROR(VLOOKUP($D67,'Today''s Data'!$A$2:$BD$350,10,FALSE),"")</f>
        <v>10083560</v>
      </c>
      <c r="AH67" s="15">
        <f>IFERROR(VLOOKUP($D67,'Today''s Data'!$A$2:$BD$350,32,FALSE),"")</f>
        <v>3.0700000000000002E-2</v>
      </c>
      <c r="AI67" s="12" t="str">
        <f>IFERROR(VLOOKUP($D67,'Today''s Data'!$A$2:$BD$350,33,FALSE),"")</f>
        <v>NEUTRAL</v>
      </c>
      <c r="AJ67" s="15">
        <f>IFERROR(VLOOKUP($D67,'Today''s Data'!$A$2:$BG$350,48,FALSE),"")</f>
        <v>2.2000000000000001E-3</v>
      </c>
      <c r="AK67" s="15">
        <f>IFERROR(VLOOKUP($D67,'Today''s Data'!$A$2:$BG$350,47,FALSE),"")</f>
        <v>-2.81E-2</v>
      </c>
      <c r="AL67" s="15">
        <f>IFERROR(VLOOKUP($D67,'Today''s Data'!$A$2:$BG$350,46,FALSE),"")</f>
        <v>-7.7899999999999997E-2</v>
      </c>
      <c r="AM67" s="65">
        <v>1714000000</v>
      </c>
      <c r="AN67" s="65">
        <f t="shared" si="8"/>
        <v>7713000000</v>
      </c>
      <c r="AO67" s="65" t="str">
        <f t="shared" si="9"/>
        <v>3RD LINER</v>
      </c>
      <c r="AP67" s="57">
        <f>IFERROR(VLOOKUP($D67,'Today''s Data'!$A$2:$BG$350,50,FALSE),"")</f>
        <v>12780829</v>
      </c>
    </row>
    <row r="68" spans="2:42" ht="16.5" hidden="1" customHeight="1" x14ac:dyDescent="0.35">
      <c r="B68" s="67">
        <v>63</v>
      </c>
      <c r="C68" s="11" t="s">
        <v>442</v>
      </c>
      <c r="D68" s="92" t="s">
        <v>443</v>
      </c>
      <c r="E68" s="12" t="s">
        <v>39</v>
      </c>
      <c r="F68" s="13" t="s">
        <v>47</v>
      </c>
      <c r="G68" s="65">
        <f>IFERROR(VLOOKUP($D68,'Today''s Data'!$A$2:$BD$350,2,FALSE),"")</f>
        <v>16</v>
      </c>
      <c r="H68" s="53">
        <f>IFERROR(VLOOKUP($D68,'Today''s Data'!$A$2:$BD$350,4,FALSE),"")</f>
        <v>-9.9000000000000008E-3</v>
      </c>
      <c r="I68" s="14">
        <f>IFERROR(VLOOKUP($D68,'Today''s Data'!$A$2:$BD$350,29,FALSE),"")</f>
        <v>56.469161058600001</v>
      </c>
      <c r="J68" s="65">
        <f>IFERROR(VLOOKUP($D68,'Today''s Data'!$A$2:$BD$350,20,FALSE),"")</f>
        <v>15.759399999999999</v>
      </c>
      <c r="K68" s="65">
        <f>IFERROR(VLOOKUP(D68,'Today''s Data'!$A$2:$BD$350,2,FALSE),"")</f>
        <v>16</v>
      </c>
      <c r="L68" s="15">
        <f t="shared" si="29"/>
        <v>1.5267078695889476E-2</v>
      </c>
      <c r="M68" s="65">
        <f>IFERROR(VLOOKUP($D68,'Previous Data'!$A$2:$BD$350,20,FALSE),"")</f>
        <v>15.7776</v>
      </c>
      <c r="N68" s="65">
        <f>IFERROR(VLOOKUP($D68,'Previous Data'!$A$2:$BD$350,2,FALSE),"")</f>
        <v>16</v>
      </c>
      <c r="O68" s="15">
        <f t="shared" si="30"/>
        <v>1.4095933475306788E-2</v>
      </c>
      <c r="P68" s="65">
        <f>IFERROR(VLOOKUP($D68,'Today''s Data'!$A$2:$BD$350,19,FALSE),"")</f>
        <v>15.837199999999999</v>
      </c>
      <c r="Q68" s="65">
        <f>IFERROR(VLOOKUP($D68,'Today''s Data'!$A$2:$BD$350,2,FALSE),"")</f>
        <v>16</v>
      </c>
      <c r="R68" s="15">
        <f t="shared" si="31"/>
        <v>1.0279594877882501E-2</v>
      </c>
      <c r="S68" s="65">
        <f>IFERROR(VLOOKUP($D68,'Previous Data'!$A$2:$BD$350,19,FALSE),"")</f>
        <v>15.834</v>
      </c>
      <c r="T68" s="65">
        <f>IFERROR(VLOOKUP($D68,'Previous Data'!$A$2:$BD$350,2,FALSE),"")</f>
        <v>16</v>
      </c>
      <c r="U68" s="15">
        <f t="shared" si="32"/>
        <v>1.0483769104458784E-2</v>
      </c>
      <c r="V68" s="64">
        <f t="shared" si="33"/>
        <v>4.936736170158754E-3</v>
      </c>
      <c r="W68" s="65">
        <f>IFERROR(VLOOKUP($D68,'Today''s Data'!$A$2:$BD$350,18,FALSE),"")</f>
        <v>15.662000000000001</v>
      </c>
      <c r="X68" s="65">
        <f>IFERROR(VLOOKUP($D68,'Today''s Data'!$A$2:$BD$350,2,FALSE),"")</f>
        <v>16</v>
      </c>
      <c r="Y68" s="15">
        <f t="shared" si="34"/>
        <v>2.1580896437236572E-2</v>
      </c>
      <c r="Z68" s="65">
        <f>IFERROR(VLOOKUP($D68,'Previous Data'!$A$2:$BD$350,18,FALSE),"")</f>
        <v>15.664999999999999</v>
      </c>
      <c r="AA68" s="65">
        <f>IFERROR(VLOOKUP($D68,'Previous Data'!$A$2:$BD$350,2,FALSE),"")</f>
        <v>16</v>
      </c>
      <c r="AB68" s="15">
        <f t="shared" si="35"/>
        <v>2.1385253750399034E-2</v>
      </c>
      <c r="AC68" s="96" t="str">
        <f t="shared" si="36"/>
        <v/>
      </c>
      <c r="AD68" s="69">
        <f>IFERROR(VLOOKUP($D68,'Today''s Data'!$A$2:$BD$350,9,FALSE),"")</f>
        <v>692900</v>
      </c>
      <c r="AE68" s="69">
        <f>IFERROR(VLOOKUP($D68,'Today''s Data'!$A$2:$BD$350,39,FALSE),"")</f>
        <v>1182890</v>
      </c>
      <c r="AF68" s="15">
        <f t="shared" si="37"/>
        <v>0.58576875280034491</v>
      </c>
      <c r="AG68" s="72">
        <f>IFERROR(VLOOKUP($D68,'Today''s Data'!$A$2:$BD$350,10,FALSE),"")</f>
        <v>11127148</v>
      </c>
      <c r="AH68" s="15">
        <f>IFERROR(VLOOKUP($D68,'Today''s Data'!$A$2:$BD$350,32,FALSE),"")</f>
        <v>1.6799999999999999E-2</v>
      </c>
      <c r="AI68" s="12" t="str">
        <f>IFERROR(VLOOKUP($D68,'Today''s Data'!$A$2:$BD$350,33,FALSE),"")</f>
        <v>LOW</v>
      </c>
      <c r="AJ68" s="15">
        <f>IFERROR(VLOOKUP($D68,'Today''s Data'!$A$2:$BG$350,48,FALSE),"")</f>
        <v>1.9099999999999999E-2</v>
      </c>
      <c r="AK68" s="15">
        <f>IFERROR(VLOOKUP($D68,'Today''s Data'!$A$2:$BG$350,47,FALSE),"")</f>
        <v>2.4299999999999999E-2</v>
      </c>
      <c r="AL68" s="15">
        <f>IFERROR(VLOOKUP($D68,'Today''s Data'!$A$2:$BG$350,46,FALSE),"")</f>
        <v>-1.11E-2</v>
      </c>
      <c r="AM68" s="65">
        <v>3542258595</v>
      </c>
      <c r="AN68" s="65">
        <f t="shared" si="8"/>
        <v>56676137520</v>
      </c>
      <c r="AO68" s="65" t="str">
        <f t="shared" si="9"/>
        <v>3RD LINER</v>
      </c>
      <c r="AP68" s="57">
        <f>IFERROR(VLOOKUP($D68,'Today''s Data'!$A$2:$BG$350,50,FALSE),"")</f>
        <v>109157566</v>
      </c>
    </row>
    <row r="69" spans="2:42" ht="16.5" hidden="1" customHeight="1" x14ac:dyDescent="0.35">
      <c r="B69" s="67">
        <v>64</v>
      </c>
      <c r="C69" s="59" t="s">
        <v>130</v>
      </c>
      <c r="D69" s="93" t="s">
        <v>131</v>
      </c>
      <c r="E69" s="58" t="s">
        <v>43</v>
      </c>
      <c r="F69" s="60" t="s">
        <v>44</v>
      </c>
      <c r="G69" s="65">
        <f>IFERROR(VLOOKUP($D69,'Today''s Data'!$A$2:$BD$350,2,FALSE),"")</f>
        <v>0.30499999999999999</v>
      </c>
      <c r="H69" s="53">
        <f>IFERROR(VLOOKUP($D69,'Today''s Data'!$A$2:$BD$350,4,FALSE),"")</f>
        <v>-1.61E-2</v>
      </c>
      <c r="I69" s="14">
        <f>IFERROR(VLOOKUP($D69,'Today''s Data'!$A$2:$BD$350,29,FALSE),"")</f>
        <v>36.797200378299998</v>
      </c>
      <c r="J69" s="65">
        <f>IFERROR(VLOOKUP($D69,'Today''s Data'!$A$2:$BD$350,20,FALSE),"")</f>
        <v>0.34544999999999998</v>
      </c>
      <c r="K69" s="65">
        <f>IFERROR(VLOOKUP(D69,'Today''s Data'!$A$2:$BD$350,2,FALSE),"")</f>
        <v>0.30499999999999999</v>
      </c>
      <c r="L69" s="15">
        <f t="shared" si="29"/>
        <v>0.1326229508196721</v>
      </c>
      <c r="M69" s="65">
        <f>IFERROR(VLOOKUP($D69,'Previous Data'!$A$2:$BD$350,20,FALSE),"")</f>
        <v>0.34725</v>
      </c>
      <c r="N69" s="65">
        <f>IFERROR(VLOOKUP($D69,'Previous Data'!$A$2:$BD$350,2,FALSE),"")</f>
        <v>0.30499999999999999</v>
      </c>
      <c r="O69" s="15">
        <f t="shared" si="30"/>
        <v>0.13852459016393445</v>
      </c>
      <c r="P69" s="65">
        <f>IFERROR(VLOOKUP($D69,'Today''s Data'!$A$2:$BD$350,19,FALSE),"")</f>
        <v>0.31950000000000001</v>
      </c>
      <c r="Q69" s="65">
        <f>IFERROR(VLOOKUP($D69,'Today''s Data'!$A$2:$BD$350,2,FALSE),"")</f>
        <v>0.30499999999999999</v>
      </c>
      <c r="R69" s="15">
        <f t="shared" si="31"/>
        <v>4.7540983606557417E-2</v>
      </c>
      <c r="S69" s="65">
        <f>IFERROR(VLOOKUP($D69,'Previous Data'!$A$2:$BD$350,19,FALSE),"")</f>
        <v>0.31990000000000002</v>
      </c>
      <c r="T69" s="65">
        <f>IFERROR(VLOOKUP($D69,'Previous Data'!$A$2:$BD$350,2,FALSE),"")</f>
        <v>0.30499999999999999</v>
      </c>
      <c r="U69" s="15">
        <f t="shared" si="32"/>
        <v>4.8852459016393526E-2</v>
      </c>
      <c r="V69" s="64">
        <f t="shared" si="33"/>
        <v>8.122065727699522E-2</v>
      </c>
      <c r="W69" s="65">
        <f>IFERROR(VLOOKUP($D69,'Today''s Data'!$A$2:$BD$350,18,FALSE),"")</f>
        <v>0.318</v>
      </c>
      <c r="X69" s="65">
        <f>IFERROR(VLOOKUP($D69,'Today''s Data'!$A$2:$BD$350,2,FALSE),"")</f>
        <v>0.30499999999999999</v>
      </c>
      <c r="Y69" s="15">
        <f t="shared" si="34"/>
        <v>4.262295081967217E-2</v>
      </c>
      <c r="Z69" s="65">
        <f>IFERROR(VLOOKUP($D69,'Previous Data'!$A$2:$BD$350,18,FALSE),"")</f>
        <v>0.32</v>
      </c>
      <c r="AA69" s="65">
        <f>IFERROR(VLOOKUP($D69,'Previous Data'!$A$2:$BD$350,2,FALSE),"")</f>
        <v>0.30499999999999999</v>
      </c>
      <c r="AB69" s="15">
        <f t="shared" si="35"/>
        <v>4.9180327868852507E-2</v>
      </c>
      <c r="AC69" s="96" t="str">
        <f t="shared" si="36"/>
        <v>REVERSE AOTS</v>
      </c>
      <c r="AD69" s="69">
        <f>IFERROR(VLOOKUP($D69,'Today''s Data'!$A$2:$BD$350,9,FALSE),"")</f>
        <v>60000</v>
      </c>
      <c r="AE69" s="69">
        <f>IFERROR(VLOOKUP($D69,'Today''s Data'!$A$2:$BD$350,39,FALSE),"")</f>
        <v>560000</v>
      </c>
      <c r="AF69" s="15">
        <f t="shared" si="37"/>
        <v>0.10714285714285714</v>
      </c>
      <c r="AG69" s="72">
        <f>IFERROR(VLOOKUP($D69,'Today''s Data'!$A$2:$BD$350,10,FALSE),"")</f>
        <v>18350</v>
      </c>
      <c r="AH69" s="15">
        <f>IFERROR(VLOOKUP($D69,'Today''s Data'!$A$2:$BD$350,32,FALSE),"")</f>
        <v>3.04E-2</v>
      </c>
      <c r="AI69" s="12" t="str">
        <f>IFERROR(VLOOKUP($D69,'Today''s Data'!$A$2:$BD$350,33,FALSE),"")</f>
        <v>NEUTRAL</v>
      </c>
      <c r="AJ69" s="15">
        <f>IFERROR(VLOOKUP($D69,'Today''s Data'!$A$2:$BG$350,48,FALSE),"")</f>
        <v>-1.61E-2</v>
      </c>
      <c r="AK69" s="15">
        <f>IFERROR(VLOOKUP($D69,'Today''s Data'!$A$2:$BG$350,47,FALSE),"")</f>
        <v>-4.6899999999999997E-2</v>
      </c>
      <c r="AL69" s="15">
        <f>IFERROR(VLOOKUP($D69,'Today''s Data'!$A$2:$BG$350,46,FALSE),"")</f>
        <v>-1.61E-2</v>
      </c>
      <c r="AM69" s="65">
        <v>4000000004</v>
      </c>
      <c r="AN69" s="65">
        <f t="shared" si="8"/>
        <v>1220000001.22</v>
      </c>
      <c r="AO69" s="65" t="str">
        <f t="shared" si="9"/>
        <v>4TH LINER</v>
      </c>
      <c r="AP69" s="57">
        <f>IFERROR(VLOOKUP($D69,'Today''s Data'!$A$2:$BG$350,50,FALSE),"")</f>
        <v>-29700</v>
      </c>
    </row>
    <row r="70" spans="2:42" ht="16.5" hidden="1" customHeight="1" x14ac:dyDescent="0.35">
      <c r="B70" s="68">
        <v>65</v>
      </c>
      <c r="C70" s="11" t="s">
        <v>95</v>
      </c>
      <c r="D70" s="92" t="s">
        <v>96</v>
      </c>
      <c r="E70" s="12" t="s">
        <v>27</v>
      </c>
      <c r="F70" s="13" t="s">
        <v>28</v>
      </c>
      <c r="G70" s="65">
        <f>IFERROR(VLOOKUP($D70,'Today''s Data'!$A$2:$BD$350,2,FALSE),"")</f>
        <v>15.3</v>
      </c>
      <c r="H70" s="53">
        <f>IFERROR(VLOOKUP($D70,'Today''s Data'!$A$2:$BD$350,4,FALSE),"")</f>
        <v>0</v>
      </c>
      <c r="I70" s="14">
        <f>IFERROR(VLOOKUP($D70,'Today''s Data'!$A$2:$BD$350,29,FALSE),"")</f>
        <v>40.712333337099999</v>
      </c>
      <c r="J70" s="65">
        <f>IFERROR(VLOOKUP($D70,'Today''s Data'!$A$2:$BD$350,20,FALSE),"")</f>
        <v>15.648400000000001</v>
      </c>
      <c r="K70" s="65">
        <f>IFERROR(VLOOKUP(D70,'Today''s Data'!$A$2:$BD$350,2,FALSE),"")</f>
        <v>15.3</v>
      </c>
      <c r="L70" s="15">
        <f t="shared" si="29"/>
        <v>2.2771241830065347E-2</v>
      </c>
      <c r="M70" s="65">
        <f>IFERROR(VLOOKUP($D70,'Previous Data'!$A$2:$BD$350,20,FALSE),"")</f>
        <v>15.663399999999999</v>
      </c>
      <c r="N70" s="65">
        <f>IFERROR(VLOOKUP($D70,'Previous Data'!$A$2:$BD$350,2,FALSE),"")</f>
        <v>15.36</v>
      </c>
      <c r="O70" s="15">
        <f t="shared" si="30"/>
        <v>1.975260416666666E-2</v>
      </c>
      <c r="P70" s="65">
        <f>IFERROR(VLOOKUP($D70,'Today''s Data'!$A$2:$BD$350,19,FALSE),"")</f>
        <v>15.5496</v>
      </c>
      <c r="Q70" s="65">
        <f>IFERROR(VLOOKUP($D70,'Today''s Data'!$A$2:$BD$350,2,FALSE),"")</f>
        <v>15.3</v>
      </c>
      <c r="R70" s="15">
        <f t="shared" si="31"/>
        <v>1.6313725490196024E-2</v>
      </c>
      <c r="S70" s="65">
        <f>IFERROR(VLOOKUP($D70,'Previous Data'!$A$2:$BD$350,19,FALSE),"")</f>
        <v>15.5396</v>
      </c>
      <c r="T70" s="65">
        <f>IFERROR(VLOOKUP($D70,'Previous Data'!$A$2:$BD$350,2,FALSE),"")</f>
        <v>15.36</v>
      </c>
      <c r="U70" s="15">
        <f t="shared" si="32"/>
        <v>1.1692708333333376E-2</v>
      </c>
      <c r="V70" s="64">
        <f t="shared" si="33"/>
        <v>6.3538611925709129E-3</v>
      </c>
      <c r="W70" s="65">
        <f>IFERROR(VLOOKUP($D70,'Today''s Data'!$A$2:$BD$350,18,FALSE),"")</f>
        <v>15.484</v>
      </c>
      <c r="X70" s="65">
        <f>IFERROR(VLOOKUP($D70,'Today''s Data'!$A$2:$BD$350,2,FALSE),"")</f>
        <v>15.3</v>
      </c>
      <c r="Y70" s="15">
        <f t="shared" si="34"/>
        <v>1.2026143790849625E-2</v>
      </c>
      <c r="Z70" s="65">
        <f>IFERROR(VLOOKUP($D70,'Previous Data'!$A$2:$BD$350,18,FALSE),"")</f>
        <v>15.499000000000001</v>
      </c>
      <c r="AA70" s="65">
        <f>IFERROR(VLOOKUP($D70,'Previous Data'!$A$2:$BD$350,2,FALSE),"")</f>
        <v>15.36</v>
      </c>
      <c r="AB70" s="15">
        <f t="shared" si="35"/>
        <v>9.0494791666667403E-3</v>
      </c>
      <c r="AC70" s="96" t="str">
        <f t="shared" si="36"/>
        <v>REVERSE AOTS</v>
      </c>
      <c r="AD70" s="69">
        <f>IFERROR(VLOOKUP($D70,'Today''s Data'!$A$2:$BD$350,9,FALSE),"")</f>
        <v>168100</v>
      </c>
      <c r="AE70" s="69">
        <f>IFERROR(VLOOKUP($D70,'Today''s Data'!$A$2:$BD$350,39,FALSE),"")</f>
        <v>29740</v>
      </c>
      <c r="AF70" s="15">
        <f t="shared" si="37"/>
        <v>5.6523201075991931</v>
      </c>
      <c r="AG70" s="72">
        <f>IFERROR(VLOOKUP($D70,'Today''s Data'!$A$2:$BD$350,10,FALSE),"")</f>
        <v>2596470</v>
      </c>
      <c r="AH70" s="15">
        <f>IFERROR(VLOOKUP($D70,'Today''s Data'!$A$2:$BD$350,32,FALSE),"")</f>
        <v>1.43E-2</v>
      </c>
      <c r="AI70" s="12" t="str">
        <f>IFERROR(VLOOKUP($D70,'Today''s Data'!$A$2:$BD$350,33,FALSE),"")</f>
        <v>LOW</v>
      </c>
      <c r="AJ70" s="15">
        <f>IFERROR(VLOOKUP($D70,'Today''s Data'!$A$2:$BG$350,48,FALSE),"")</f>
        <v>-1.29E-2</v>
      </c>
      <c r="AK70" s="15">
        <f>IFERROR(VLOOKUP($D70,'Today''s Data'!$A$2:$BG$350,47,FALSE),"")</f>
        <v>-1.9199999999999998E-2</v>
      </c>
      <c r="AL70" s="15">
        <f>IFERROR(VLOOKUP($D70,'Today''s Data'!$A$2:$BG$350,46,FALSE),"")</f>
        <v>-1.29E-2</v>
      </c>
      <c r="AM70" s="65">
        <v>476000000</v>
      </c>
      <c r="AN70" s="65">
        <f t="shared" si="8"/>
        <v>7282800000</v>
      </c>
      <c r="AO70" s="65" t="str">
        <f t="shared" si="9"/>
        <v>3RD LINER</v>
      </c>
      <c r="AP70" s="57">
        <f>IFERROR(VLOOKUP($D70,'Today''s Data'!$A$2:$BG$350,50,FALSE),"")</f>
        <v>-3080</v>
      </c>
    </row>
    <row r="71" spans="2:42" ht="16.5" hidden="1" customHeight="1" x14ac:dyDescent="0.35">
      <c r="B71" s="67">
        <v>66</v>
      </c>
      <c r="C71" s="59" t="s">
        <v>132</v>
      </c>
      <c r="D71" s="93" t="s">
        <v>133</v>
      </c>
      <c r="E71" s="58" t="s">
        <v>19</v>
      </c>
      <c r="F71" s="60" t="s">
        <v>19</v>
      </c>
      <c r="G71" s="65">
        <f>IFERROR(VLOOKUP($D71,'Today''s Data'!$A$2:$BD$350,2,FALSE),"")</f>
        <v>7.54</v>
      </c>
      <c r="H71" s="53">
        <f>IFERROR(VLOOKUP($D71,'Today''s Data'!$A$2:$BD$350,4,FALSE),"")</f>
        <v>5.3E-3</v>
      </c>
      <c r="I71" s="14">
        <f>IFERROR(VLOOKUP($D71,'Today''s Data'!$A$2:$BD$350,29,FALSE),"")</f>
        <v>52.926736462599997</v>
      </c>
      <c r="J71" s="65">
        <f>IFERROR(VLOOKUP($D71,'Today''s Data'!$A$2:$BD$350,20,FALSE),"")</f>
        <v>7.8251999999999997</v>
      </c>
      <c r="K71" s="65">
        <f>IFERROR(VLOOKUP(D71,'Today''s Data'!$A$2:$BD$350,2,FALSE),"")</f>
        <v>7.54</v>
      </c>
      <c r="L71" s="15">
        <f t="shared" si="29"/>
        <v>3.7824933687002613E-2</v>
      </c>
      <c r="M71" s="65">
        <f>IFERROR(VLOOKUP($D71,'Previous Data'!$A$2:$BD$350,20,FALSE),"")</f>
        <v>7.8437999999999999</v>
      </c>
      <c r="N71" s="65">
        <f>IFERROR(VLOOKUP($D71,'Previous Data'!$A$2:$BD$350,2,FALSE),"")</f>
        <v>7.49</v>
      </c>
      <c r="O71" s="15">
        <f t="shared" si="30"/>
        <v>4.7236315086782332E-2</v>
      </c>
      <c r="P71" s="65">
        <f>IFERROR(VLOOKUP($D71,'Today''s Data'!$A$2:$BD$350,19,FALSE),"")</f>
        <v>7.5301999999999998</v>
      </c>
      <c r="Q71" s="65">
        <f>IFERROR(VLOOKUP($D71,'Today''s Data'!$A$2:$BD$350,2,FALSE),"")</f>
        <v>7.54</v>
      </c>
      <c r="R71" s="15">
        <f t="shared" si="31"/>
        <v>1.3014262569387603E-3</v>
      </c>
      <c r="S71" s="65">
        <f>IFERROR(VLOOKUP($D71,'Previous Data'!$A$2:$BD$350,19,FALSE),"")</f>
        <v>7.5262000000000002</v>
      </c>
      <c r="T71" s="65">
        <f>IFERROR(VLOOKUP($D71,'Previous Data'!$A$2:$BD$350,2,FALSE),"")</f>
        <v>7.49</v>
      </c>
      <c r="U71" s="15">
        <f t="shared" si="32"/>
        <v>4.8331108144192272E-3</v>
      </c>
      <c r="V71" s="64">
        <f t="shared" si="33"/>
        <v>3.9175586305808599E-2</v>
      </c>
      <c r="W71" s="65">
        <f>IFERROR(VLOOKUP($D71,'Today''s Data'!$A$2:$BD$350,18,FALSE),"")</f>
        <v>7.4234999999999998</v>
      </c>
      <c r="X71" s="65">
        <f>IFERROR(VLOOKUP($D71,'Today''s Data'!$A$2:$BD$350,2,FALSE),"")</f>
        <v>7.54</v>
      </c>
      <c r="Y71" s="15">
        <f t="shared" si="34"/>
        <v>1.5693406075301446E-2</v>
      </c>
      <c r="Z71" s="65">
        <f>IFERROR(VLOOKUP($D71,'Previous Data'!$A$2:$BD$350,18,FALSE),"")</f>
        <v>7.4219999999999997</v>
      </c>
      <c r="AA71" s="65">
        <f>IFERROR(VLOOKUP($D71,'Previous Data'!$A$2:$BD$350,2,FALSE),"")</f>
        <v>7.49</v>
      </c>
      <c r="AB71" s="15">
        <f t="shared" si="35"/>
        <v>9.1619509566155354E-3</v>
      </c>
      <c r="AC71" s="96" t="str">
        <f t="shared" si="36"/>
        <v>REVERSE AOTS</v>
      </c>
      <c r="AD71" s="69">
        <f>IFERROR(VLOOKUP($D71,'Today''s Data'!$A$2:$BD$350,9,FALSE),"")</f>
        <v>322700</v>
      </c>
      <c r="AE71" s="69">
        <f>IFERROR(VLOOKUP($D71,'Today''s Data'!$A$2:$BD$350,39,FALSE),"")</f>
        <v>1132555</v>
      </c>
      <c r="AF71" s="15">
        <f t="shared" si="37"/>
        <v>0.28493097465465256</v>
      </c>
      <c r="AG71" s="72">
        <f>IFERROR(VLOOKUP($D71,'Today''s Data'!$A$2:$BD$350,10,FALSE),"")</f>
        <v>2422095</v>
      </c>
      <c r="AH71" s="15">
        <f>IFERROR(VLOOKUP($D71,'Today''s Data'!$A$2:$BD$350,32,FALSE),"")</f>
        <v>0.02</v>
      </c>
      <c r="AI71" s="12" t="str">
        <f>IFERROR(VLOOKUP($D71,'Today''s Data'!$A$2:$BD$350,33,FALSE),"")</f>
        <v>LOW</v>
      </c>
      <c r="AJ71" s="15">
        <f>IFERROR(VLOOKUP($D71,'Today''s Data'!$A$2:$BG$350,48,FALSE),"")</f>
        <v>3.2899999999999999E-2</v>
      </c>
      <c r="AK71" s="15">
        <f>IFERROR(VLOOKUP($D71,'Today''s Data'!$A$2:$BG$350,47,FALSE),"")</f>
        <v>4.7199999999999999E-2</v>
      </c>
      <c r="AL71" s="15">
        <f>IFERROR(VLOOKUP($D71,'Today''s Data'!$A$2:$BG$350,46,FALSE),"")</f>
        <v>-2.0799999999999999E-2</v>
      </c>
      <c r="AM71" s="65">
        <v>7375408964</v>
      </c>
      <c r="AN71" s="65">
        <f t="shared" ref="AN71:AN134" si="38">IFERROR(AM71*G71,"")</f>
        <v>55610583588.559998</v>
      </c>
      <c r="AO71" s="65" t="str">
        <f t="shared" ref="AO71:AO134" si="39">IF(AN71&gt;200000000000,"BLUE CHIP",IF(AND(AN71&gt;100000000000,AN71&lt;200000000000),"2ND LINER",IF(AND(AN71&gt;3000000000,AN71&lt;100000000000),"3RD LINER",IF(AN71&lt;3000000000,"4TH LINER",""))))</f>
        <v>3RD LINER</v>
      </c>
      <c r="AP71" s="57">
        <f>IFERROR(VLOOKUP($D71,'Today''s Data'!$A$2:$BG$350,50,FALSE),"")</f>
        <v>14868465</v>
      </c>
    </row>
    <row r="72" spans="2:42" ht="16.5" hidden="1" customHeight="1" x14ac:dyDescent="0.35">
      <c r="B72" s="67">
        <v>67</v>
      </c>
      <c r="C72" s="11" t="s">
        <v>134</v>
      </c>
      <c r="D72" s="92" t="s">
        <v>135</v>
      </c>
      <c r="E72" s="12" t="s">
        <v>14</v>
      </c>
      <c r="F72" s="13" t="s">
        <v>14</v>
      </c>
      <c r="G72" s="65">
        <f>IFERROR(VLOOKUP($D72,'Today''s Data'!$A$2:$BD$350,2,FALSE),"")</f>
        <v>0.42499999999999999</v>
      </c>
      <c r="H72" s="53">
        <f>IFERROR(VLOOKUP($D72,'Today''s Data'!$A$2:$BD$350,4,FALSE),"")</f>
        <v>0</v>
      </c>
      <c r="I72" s="14">
        <f>IFERROR(VLOOKUP($D72,'Today''s Data'!$A$2:$BD$350,29,FALSE),"")</f>
        <v>22.346697251999998</v>
      </c>
      <c r="J72" s="65">
        <f>IFERROR(VLOOKUP($D72,'Today''s Data'!$A$2:$BD$350,20,FALSE),"")</f>
        <v>0.48430000000000001</v>
      </c>
      <c r="K72" s="65">
        <f>IFERROR(VLOOKUP(D72,'Today''s Data'!$A$2:$BD$350,2,FALSE),"")</f>
        <v>0.42499999999999999</v>
      </c>
      <c r="L72" s="15">
        <f t="shared" si="29"/>
        <v>0.13952941176470593</v>
      </c>
      <c r="M72" s="65">
        <f>IFERROR(VLOOKUP($D72,'Previous Data'!$A$2:$BD$350,20,FALSE),"")</f>
        <v>0.48609999999999998</v>
      </c>
      <c r="N72" s="65">
        <f>IFERROR(VLOOKUP($D72,'Previous Data'!$A$2:$BD$350,2,FALSE),"")</f>
        <v>0.42499999999999999</v>
      </c>
      <c r="O72" s="15">
        <f t="shared" si="30"/>
        <v>0.14376470588235291</v>
      </c>
      <c r="P72" s="65">
        <f>IFERROR(VLOOKUP($D72,'Today''s Data'!$A$2:$BD$350,19,FALSE),"")</f>
        <v>0.46860000000000002</v>
      </c>
      <c r="Q72" s="65">
        <f>IFERROR(VLOOKUP($D72,'Today''s Data'!$A$2:$BD$350,2,FALSE),"")</f>
        <v>0.42499999999999999</v>
      </c>
      <c r="R72" s="15">
        <f t="shared" si="31"/>
        <v>0.10258823529411772</v>
      </c>
      <c r="S72" s="65">
        <f>IFERROR(VLOOKUP($D72,'Previous Data'!$A$2:$BD$350,19,FALSE),"")</f>
        <v>0.47049999999999997</v>
      </c>
      <c r="T72" s="65">
        <f>IFERROR(VLOOKUP($D72,'Previous Data'!$A$2:$BD$350,2,FALSE),"")</f>
        <v>0.42499999999999999</v>
      </c>
      <c r="U72" s="15">
        <f t="shared" si="32"/>
        <v>0.10705882352941173</v>
      </c>
      <c r="V72" s="64">
        <f t="shared" si="33"/>
        <v>3.3504054630815176E-2</v>
      </c>
      <c r="W72" s="65">
        <f>IFERROR(VLOOKUP($D72,'Today''s Data'!$A$2:$BD$350,18,FALSE),"")</f>
        <v>0.45124999999999998</v>
      </c>
      <c r="X72" s="65">
        <f>IFERROR(VLOOKUP($D72,'Today''s Data'!$A$2:$BD$350,2,FALSE),"")</f>
        <v>0.42499999999999999</v>
      </c>
      <c r="Y72" s="15">
        <f t="shared" si="34"/>
        <v>6.176470588235293E-2</v>
      </c>
      <c r="Z72" s="65">
        <f>IFERROR(VLOOKUP($D72,'Previous Data'!$A$2:$BD$350,18,FALSE),"")</f>
        <v>0.45574999999999999</v>
      </c>
      <c r="AA72" s="65">
        <f>IFERROR(VLOOKUP($D72,'Previous Data'!$A$2:$BD$350,2,FALSE),"")</f>
        <v>0.42499999999999999</v>
      </c>
      <c r="AB72" s="15">
        <f t="shared" si="35"/>
        <v>7.2352941176470592E-2</v>
      </c>
      <c r="AC72" s="96" t="str">
        <f t="shared" si="36"/>
        <v>REVERSE AOTS</v>
      </c>
      <c r="AD72" s="69">
        <f>IFERROR(VLOOKUP($D72,'Today''s Data'!$A$2:$BD$350,9,FALSE),"")</f>
        <v>4340000</v>
      </c>
      <c r="AE72" s="69">
        <f>IFERROR(VLOOKUP($D72,'Today''s Data'!$A$2:$BD$350,39,FALSE),"")</f>
        <v>8444000</v>
      </c>
      <c r="AF72" s="15">
        <f t="shared" si="37"/>
        <v>0.51397441970630031</v>
      </c>
      <c r="AG72" s="72">
        <f>IFERROR(VLOOKUP($D72,'Today''s Data'!$A$2:$BD$350,10,FALSE),"")</f>
        <v>1850550</v>
      </c>
      <c r="AH72" s="15">
        <f>IFERROR(VLOOKUP($D72,'Today''s Data'!$A$2:$BD$350,32,FALSE),"")</f>
        <v>2.4299999999999999E-2</v>
      </c>
      <c r="AI72" s="12" t="str">
        <f>IFERROR(VLOOKUP($D72,'Today''s Data'!$A$2:$BD$350,33,FALSE),"")</f>
        <v>LOW</v>
      </c>
      <c r="AJ72" s="15">
        <f>IFERROR(VLOOKUP($D72,'Today''s Data'!$A$2:$BG$350,48,FALSE),"")</f>
        <v>-1.1599999999999999E-2</v>
      </c>
      <c r="AK72" s="15">
        <f>IFERROR(VLOOKUP($D72,'Today''s Data'!$A$2:$BG$350,47,FALSE),"")</f>
        <v>-8.5999999999999993E-2</v>
      </c>
      <c r="AL72" s="15">
        <f>IFERROR(VLOOKUP($D72,'Today''s Data'!$A$2:$BG$350,46,FALSE),"")</f>
        <v>-0.13270000000000001</v>
      </c>
      <c r="AM72" s="65">
        <v>11599600690</v>
      </c>
      <c r="AN72" s="65">
        <f t="shared" si="38"/>
        <v>4929830293.25</v>
      </c>
      <c r="AO72" s="65" t="str">
        <f t="shared" si="39"/>
        <v>3RD LINER</v>
      </c>
      <c r="AP72" s="57">
        <f>IFERROR(VLOOKUP($D72,'Today''s Data'!$A$2:$BG$350,50,FALSE),"")</f>
        <v>-6180300</v>
      </c>
    </row>
    <row r="73" spans="2:42" ht="16.5" hidden="1" customHeight="1" x14ac:dyDescent="0.35">
      <c r="B73" s="68">
        <v>68</v>
      </c>
      <c r="C73" s="59" t="s">
        <v>136</v>
      </c>
      <c r="D73" s="93" t="s">
        <v>137</v>
      </c>
      <c r="E73" s="58" t="s">
        <v>43</v>
      </c>
      <c r="F73" s="60" t="s">
        <v>44</v>
      </c>
      <c r="G73" s="65">
        <f>IFERROR(VLOOKUP($D73,'Today''s Data'!$A$2:$BD$350,2,FALSE),"")</f>
        <v>1.7</v>
      </c>
      <c r="H73" s="53">
        <f>IFERROR(VLOOKUP($D73,'Today''s Data'!$A$2:$BD$350,4,FALSE),"")</f>
        <v>-7.6100000000000001E-2</v>
      </c>
      <c r="I73" s="14">
        <f>IFERROR(VLOOKUP($D73,'Today''s Data'!$A$2:$BD$350,29,FALSE),"")</f>
        <v>55.237684805599997</v>
      </c>
      <c r="J73" s="65">
        <f>IFERROR(VLOOKUP($D73,'Today''s Data'!$A$2:$BD$350,20,FALSE),"")</f>
        <v>1.6167</v>
      </c>
      <c r="K73" s="65">
        <f>IFERROR(VLOOKUP(D73,'Today''s Data'!$A$2:$BD$350,2,FALSE),"")</f>
        <v>1.7</v>
      </c>
      <c r="L73" s="15">
        <f t="shared" si="29"/>
        <v>5.1524710830704479E-2</v>
      </c>
      <c r="M73" s="65">
        <f>IFERROR(VLOOKUP($D73,'Previous Data'!$A$2:$BD$350,20,FALSE),"")</f>
        <v>1.6128</v>
      </c>
      <c r="N73" s="65">
        <f>IFERROR(VLOOKUP($D73,'Previous Data'!$A$2:$BD$350,2,FALSE),"")</f>
        <v>1.7</v>
      </c>
      <c r="O73" s="15">
        <f t="shared" si="30"/>
        <v>5.4067460317460285E-2</v>
      </c>
      <c r="P73" s="65">
        <f>IFERROR(VLOOKUP($D73,'Today''s Data'!$A$2:$BD$350,19,FALSE),"")</f>
        <v>1.6164000000000001</v>
      </c>
      <c r="Q73" s="65">
        <f>IFERROR(VLOOKUP($D73,'Today''s Data'!$A$2:$BD$350,2,FALSE),"")</f>
        <v>1.7</v>
      </c>
      <c r="R73" s="15">
        <f t="shared" si="31"/>
        <v>5.1719871318980384E-2</v>
      </c>
      <c r="S73" s="65">
        <f>IFERROR(VLOOKUP($D73,'Previous Data'!$A$2:$BD$350,19,FALSE),"")</f>
        <v>1.6113999999999999</v>
      </c>
      <c r="T73" s="65">
        <f>IFERROR(VLOOKUP($D73,'Previous Data'!$A$2:$BD$350,2,FALSE),"")</f>
        <v>1.7</v>
      </c>
      <c r="U73" s="15">
        <f t="shared" si="32"/>
        <v>5.498324438376568E-2</v>
      </c>
      <c r="V73" s="64">
        <f t="shared" si="33"/>
        <v>1.8559762435038787E-4</v>
      </c>
      <c r="W73" s="65">
        <f>IFERROR(VLOOKUP($D73,'Today''s Data'!$A$2:$BD$350,18,FALSE),"")</f>
        <v>1.6485000000000001</v>
      </c>
      <c r="X73" s="65">
        <f>IFERROR(VLOOKUP($D73,'Today''s Data'!$A$2:$BD$350,2,FALSE),"")</f>
        <v>1.7</v>
      </c>
      <c r="Y73" s="15">
        <f t="shared" si="34"/>
        <v>3.1240521686381483E-2</v>
      </c>
      <c r="Z73" s="65">
        <f>IFERROR(VLOOKUP($D73,'Previous Data'!$A$2:$BD$350,18,FALSE),"")</f>
        <v>1.6319999999999999</v>
      </c>
      <c r="AA73" s="65">
        <f>IFERROR(VLOOKUP($D73,'Previous Data'!$A$2:$BD$350,2,FALSE),"")</f>
        <v>1.7</v>
      </c>
      <c r="AB73" s="15">
        <f t="shared" si="35"/>
        <v>4.1666666666666706E-2</v>
      </c>
      <c r="AC73" s="96" t="str">
        <f t="shared" si="36"/>
        <v>FOR AOTS</v>
      </c>
      <c r="AD73" s="69">
        <f>IFERROR(VLOOKUP($D73,'Today''s Data'!$A$2:$BD$350,9,FALSE),"")</f>
        <v>10245000</v>
      </c>
      <c r="AE73" s="69">
        <f>IFERROR(VLOOKUP($D73,'Today''s Data'!$A$2:$BD$350,39,FALSE),"")</f>
        <v>2358550</v>
      </c>
      <c r="AF73" s="15">
        <f t="shared" si="37"/>
        <v>4.3437705369824684</v>
      </c>
      <c r="AG73" s="72">
        <f>IFERROR(VLOOKUP($D73,'Today''s Data'!$A$2:$BD$350,10,FALSE),"")</f>
        <v>17820360</v>
      </c>
      <c r="AH73" s="15">
        <f>IFERROR(VLOOKUP($D73,'Today''s Data'!$A$2:$BD$350,32,FALSE),"")</f>
        <v>3.8100000000000002E-2</v>
      </c>
      <c r="AI73" s="12" t="str">
        <f>IFERROR(VLOOKUP($D73,'Today''s Data'!$A$2:$BD$350,33,FALSE),"")</f>
        <v>NEUTRAL</v>
      </c>
      <c r="AJ73" s="15">
        <f>IFERROR(VLOOKUP($D73,'Today''s Data'!$A$2:$BG$350,48,FALSE),"")</f>
        <v>0</v>
      </c>
      <c r="AK73" s="15">
        <f>IFERROR(VLOOKUP($D73,'Today''s Data'!$A$2:$BG$350,47,FALSE),"")</f>
        <v>6.25E-2</v>
      </c>
      <c r="AL73" s="15">
        <f>IFERROR(VLOOKUP($D73,'Today''s Data'!$A$2:$BG$350,46,FALSE),"")</f>
        <v>4.2900000000000001E-2</v>
      </c>
      <c r="AM73" s="65">
        <v>2820330450</v>
      </c>
      <c r="AN73" s="65">
        <f t="shared" si="38"/>
        <v>4794561765</v>
      </c>
      <c r="AO73" s="65" t="str">
        <f t="shared" si="39"/>
        <v>3RD LINER</v>
      </c>
      <c r="AP73" s="57">
        <f>IFERROR(VLOOKUP($D73,'Today''s Data'!$A$2:$BG$350,50,FALSE),"")</f>
        <v>-768380</v>
      </c>
    </row>
    <row r="74" spans="2:42" ht="16.5" hidden="1" customHeight="1" x14ac:dyDescent="0.35">
      <c r="B74" s="67">
        <v>69</v>
      </c>
      <c r="C74" s="11"/>
      <c r="D74" s="92" t="s">
        <v>623</v>
      </c>
      <c r="E74" s="12"/>
      <c r="F74" s="13"/>
      <c r="G74" s="65">
        <f>IFERROR(VLOOKUP($D74,'Today''s Data'!$A$2:$BD$350,2,FALSE),"")</f>
        <v>6</v>
      </c>
      <c r="H74" s="53">
        <f>IFERROR(VLOOKUP($D74,'Today''s Data'!$A$2:$BD$350,4,FALSE),"")</f>
        <v>4.1700000000000001E-2</v>
      </c>
      <c r="I74" s="14">
        <f>IFERROR(VLOOKUP($D74,'Today''s Data'!$A$2:$BD$350,29,FALSE),"")</f>
        <v>53.564245223699999</v>
      </c>
      <c r="J74" s="65">
        <f>IFERROR(VLOOKUP($D74,'Today''s Data'!$A$2:$BD$350,20,FALSE),"")</f>
        <v>5.8882000000000003</v>
      </c>
      <c r="K74" s="65">
        <f>IFERROR(VLOOKUP(D74,'Today''s Data'!$A$2:$BD$350,2,FALSE),"")</f>
        <v>6</v>
      </c>
      <c r="L74" s="15">
        <f t="shared" si="29"/>
        <v>1.8987126795964756E-2</v>
      </c>
      <c r="M74" s="65">
        <f>IFERROR(VLOOKUP($D74,'Previous Data'!$A$2:$BD$350,20,FALSE),"")</f>
        <v>5.8882000000000003</v>
      </c>
      <c r="N74" s="65">
        <f>IFERROR(VLOOKUP($D74,'Previous Data'!$A$2:$BD$350,2,FALSE),"")</f>
        <v>5.76</v>
      </c>
      <c r="O74" s="15">
        <f t="shared" si="30"/>
        <v>2.2256944444444537E-2</v>
      </c>
      <c r="P74" s="65">
        <f>IFERROR(VLOOKUP($D74,'Today''s Data'!$A$2:$BD$350,19,FALSE),"")</f>
        <v>5.8010000000000002</v>
      </c>
      <c r="Q74" s="65">
        <f>IFERROR(VLOOKUP($D74,'Today''s Data'!$A$2:$BD$350,2,FALSE),"")</f>
        <v>6</v>
      </c>
      <c r="R74" s="15">
        <f t="shared" si="31"/>
        <v>3.4304430270642963E-2</v>
      </c>
      <c r="S74" s="65">
        <f>IFERROR(VLOOKUP($D74,'Previous Data'!$A$2:$BD$350,19,FALSE),"")</f>
        <v>5.7956000000000003</v>
      </c>
      <c r="T74" s="65">
        <f>IFERROR(VLOOKUP($D74,'Previous Data'!$A$2:$BD$350,2,FALSE),"")</f>
        <v>5.76</v>
      </c>
      <c r="U74" s="15">
        <f t="shared" si="32"/>
        <v>6.1805555555556457E-3</v>
      </c>
      <c r="V74" s="64">
        <f t="shared" si="33"/>
        <v>1.5031891053266706E-2</v>
      </c>
      <c r="W74" s="65">
        <f>IFERROR(VLOOKUP($D74,'Today''s Data'!$A$2:$BD$350,18,FALSE),"")</f>
        <v>5.9284999999999997</v>
      </c>
      <c r="X74" s="65">
        <f>IFERROR(VLOOKUP($D74,'Today''s Data'!$A$2:$BD$350,2,FALSE),"")</f>
        <v>6</v>
      </c>
      <c r="Y74" s="15">
        <f t="shared" si="34"/>
        <v>1.2060386269714151E-2</v>
      </c>
      <c r="Z74" s="65">
        <f>IFERROR(VLOOKUP($D74,'Previous Data'!$A$2:$BD$350,18,FALSE),"")</f>
        <v>5.9269999999999996</v>
      </c>
      <c r="AA74" s="65">
        <f>IFERROR(VLOOKUP($D74,'Previous Data'!$A$2:$BD$350,2,FALSE),"")</f>
        <v>5.76</v>
      </c>
      <c r="AB74" s="15">
        <f t="shared" si="35"/>
        <v>2.8993055555555525E-2</v>
      </c>
      <c r="AC74" s="96" t="str">
        <f t="shared" si="36"/>
        <v>FOR AOTS</v>
      </c>
      <c r="AD74" s="69">
        <f>IFERROR(VLOOKUP($D74,'Today''s Data'!$A$2:$BD$350,9,FALSE),"")</f>
        <v>40200</v>
      </c>
      <c r="AE74" s="69">
        <f>IFERROR(VLOOKUP($D74,'Today''s Data'!$A$2:$BD$350,39,FALSE),"")</f>
        <v>10345</v>
      </c>
      <c r="AF74" s="15">
        <f t="shared" si="37"/>
        <v>3.8859352344127598</v>
      </c>
      <c r="AG74" s="72">
        <f>IFERROR(VLOOKUP($D74,'Today''s Data'!$A$2:$BD$350,10,FALSE),"")</f>
        <v>242400</v>
      </c>
      <c r="AH74" s="15">
        <f>IFERROR(VLOOKUP($D74,'Today''s Data'!$A$2:$BD$350,32,FALSE),"")</f>
        <v>4.3900000000000002E-2</v>
      </c>
      <c r="AI74" s="12" t="str">
        <f>IFERROR(VLOOKUP($D74,'Today''s Data'!$A$2:$BD$350,33,FALSE),"")</f>
        <v>NEUTRAL</v>
      </c>
      <c r="AJ74" s="15">
        <f>IFERROR(VLOOKUP($D74,'Today''s Data'!$A$2:$BG$350,48,FALSE),"")</f>
        <v>4.1700000000000001E-2</v>
      </c>
      <c r="AK74" s="15">
        <f>IFERROR(VLOOKUP($D74,'Today''s Data'!$A$2:$BG$350,47,FALSE),"")</f>
        <v>-6.6E-3</v>
      </c>
      <c r="AL74" s="15">
        <f>IFERROR(VLOOKUP($D74,'Today''s Data'!$A$2:$BG$350,46,FALSE),"")</f>
        <v>-3.2300000000000002E-2</v>
      </c>
      <c r="AM74" s="65">
        <v>564210000</v>
      </c>
      <c r="AN74" s="65">
        <f t="shared" si="38"/>
        <v>3385260000</v>
      </c>
      <c r="AO74" s="65" t="str">
        <f t="shared" si="39"/>
        <v>3RD LINER</v>
      </c>
      <c r="AP74" s="57">
        <f>IFERROR(VLOOKUP($D74,'Today''s Data'!$A$2:$BG$350,50,FALSE),"")</f>
        <v>0</v>
      </c>
    </row>
    <row r="75" spans="2:42" ht="16.5" hidden="1" customHeight="1" x14ac:dyDescent="0.35">
      <c r="B75" s="67">
        <v>70</v>
      </c>
      <c r="C75" s="11"/>
      <c r="D75" s="92" t="s">
        <v>624</v>
      </c>
      <c r="E75" s="12"/>
      <c r="F75" s="13"/>
      <c r="G75" s="65">
        <f>IFERROR(VLOOKUP($D75,'Today''s Data'!$A$2:$BD$350,2,FALSE),"")</f>
        <v>5.86</v>
      </c>
      <c r="H75" s="53">
        <f>IFERROR(VLOOKUP($D75,'Today''s Data'!$A$2:$BD$350,4,FALSE),"")</f>
        <v>-3.78E-2</v>
      </c>
      <c r="I75" s="14">
        <f>IFERROR(VLOOKUP($D75,'Today''s Data'!$A$2:$BD$350,29,FALSE),"")</f>
        <v>44.584127777200003</v>
      </c>
      <c r="J75" s="65">
        <f>IFERROR(VLOOKUP($D75,'Today''s Data'!$A$2:$BD$350,20,FALSE),"")</f>
        <v>6.0217000000000001</v>
      </c>
      <c r="K75" s="65">
        <f>IFERROR(VLOOKUP(D75,'Today''s Data'!$A$2:$BD$350,2,FALSE),"")</f>
        <v>5.86</v>
      </c>
      <c r="L75" s="15">
        <f t="shared" si="29"/>
        <v>2.7593856655290055E-2</v>
      </c>
      <c r="M75" s="65">
        <f>IFERROR(VLOOKUP($D75,'Previous Data'!$A$2:$BD$350,20,FALSE),"")</f>
        <v>6.0217000000000001</v>
      </c>
      <c r="N75" s="65">
        <f>IFERROR(VLOOKUP($D75,'Previous Data'!$A$2:$BD$350,2,FALSE),"")</f>
        <v>5.86</v>
      </c>
      <c r="O75" s="15">
        <f t="shared" si="30"/>
        <v>2.7593856655290055E-2</v>
      </c>
      <c r="P75" s="65">
        <f>IFERROR(VLOOKUP($D75,'Today''s Data'!$A$2:$BD$350,19,FALSE),"")</f>
        <v>6.0019999999999998</v>
      </c>
      <c r="Q75" s="65">
        <f>IFERROR(VLOOKUP($D75,'Today''s Data'!$A$2:$BD$350,2,FALSE),"")</f>
        <v>5.86</v>
      </c>
      <c r="R75" s="15">
        <f t="shared" si="31"/>
        <v>2.4232081911262707E-2</v>
      </c>
      <c r="S75" s="65">
        <f>IFERROR(VLOOKUP($D75,'Previous Data'!$A$2:$BD$350,19,FALSE),"")</f>
        <v>6.0019999999999998</v>
      </c>
      <c r="T75" s="65">
        <f>IFERROR(VLOOKUP($D75,'Previous Data'!$A$2:$BD$350,2,FALSE),"")</f>
        <v>5.86</v>
      </c>
      <c r="U75" s="15">
        <f t="shared" si="32"/>
        <v>2.4232081911262707E-2</v>
      </c>
      <c r="V75" s="64">
        <f t="shared" si="33"/>
        <v>3.2822392535821849E-3</v>
      </c>
      <c r="W75" s="65">
        <f>IFERROR(VLOOKUP($D75,'Today''s Data'!$A$2:$BD$350,18,FALSE),"")</f>
        <v>6.0350000000000001</v>
      </c>
      <c r="X75" s="65">
        <f>IFERROR(VLOOKUP($D75,'Today''s Data'!$A$2:$BD$350,2,FALSE),"")</f>
        <v>5.86</v>
      </c>
      <c r="Y75" s="15">
        <f t="shared" si="34"/>
        <v>2.9863481228668911E-2</v>
      </c>
      <c r="Z75" s="65">
        <f>IFERROR(VLOOKUP($D75,'Previous Data'!$A$2:$BD$350,18,FALSE),"")</f>
        <v>6.0350000000000001</v>
      </c>
      <c r="AA75" s="65">
        <f>IFERROR(VLOOKUP($D75,'Previous Data'!$A$2:$BD$350,2,FALSE),"")</f>
        <v>5.86</v>
      </c>
      <c r="AB75" s="15">
        <f t="shared" si="35"/>
        <v>2.9863481228668911E-2</v>
      </c>
      <c r="AC75" s="96" t="str">
        <f t="shared" si="36"/>
        <v/>
      </c>
      <c r="AD75" s="69">
        <f>IFERROR(VLOOKUP($D75,'Today''s Data'!$A$2:$BD$350,9,FALSE),"")</f>
        <v>7800</v>
      </c>
      <c r="AE75" s="69">
        <f>IFERROR(VLOOKUP($D75,'Today''s Data'!$A$2:$BD$350,39,FALSE),"")</f>
        <v>3555</v>
      </c>
      <c r="AF75" s="15">
        <f t="shared" si="37"/>
        <v>2.1940928270042193</v>
      </c>
      <c r="AG75" s="72">
        <f>IFERROR(VLOOKUP($D75,'Today''s Data'!$A$2:$BD$350,10,FALSE),"")</f>
        <v>45648</v>
      </c>
      <c r="AH75" s="15">
        <f>IFERROR(VLOOKUP($D75,'Today''s Data'!$A$2:$BD$350,32,FALSE),"")</f>
        <v>4.41E-2</v>
      </c>
      <c r="AI75" s="12" t="str">
        <f>IFERROR(VLOOKUP($D75,'Today''s Data'!$A$2:$BD$350,33,FALSE),"")</f>
        <v>NEUTRAL</v>
      </c>
      <c r="AJ75" s="15">
        <f>IFERROR(VLOOKUP($D75,'Today''s Data'!$A$2:$BG$350,48,FALSE),"")</f>
        <v>-3.78E-2</v>
      </c>
      <c r="AK75" s="15">
        <f>IFERROR(VLOOKUP($D75,'Today''s Data'!$A$2:$BG$350,47,FALSE),"")</f>
        <v>-5.4800000000000001E-2</v>
      </c>
      <c r="AL75" s="15">
        <f>IFERROR(VLOOKUP($D75,'Today''s Data'!$A$2:$BG$350,46,FALSE),"")</f>
        <v>-5.4800000000000001E-2</v>
      </c>
      <c r="AM75" s="65">
        <v>376140000</v>
      </c>
      <c r="AN75" s="65">
        <f t="shared" si="38"/>
        <v>2204180400</v>
      </c>
      <c r="AO75" s="65" t="str">
        <f t="shared" si="39"/>
        <v>4TH LINER</v>
      </c>
      <c r="AP75" s="57">
        <f>IFERROR(VLOOKUP($D75,'Today''s Data'!$A$2:$BG$350,50,FALSE),"")</f>
        <v>33495</v>
      </c>
    </row>
    <row r="76" spans="2:42" ht="16.5" hidden="1" customHeight="1" x14ac:dyDescent="0.35">
      <c r="B76" s="68">
        <v>71</v>
      </c>
      <c r="C76" s="11" t="s">
        <v>444</v>
      </c>
      <c r="D76" s="92" t="s">
        <v>445</v>
      </c>
      <c r="E76" s="12" t="s">
        <v>39</v>
      </c>
      <c r="F76" s="13" t="s">
        <v>129</v>
      </c>
      <c r="G76" s="65">
        <f>IFERROR(VLOOKUP($D76,'Today''s Data'!$A$2:$BD$350,2,FALSE),"")</f>
        <v>1.89</v>
      </c>
      <c r="H76" s="53">
        <f>IFERROR(VLOOKUP($D76,'Today''s Data'!$A$2:$BD$350,4,FALSE),"")</f>
        <v>5.3E-3</v>
      </c>
      <c r="I76" s="14">
        <f>IFERROR(VLOOKUP($D76,'Today''s Data'!$A$2:$BD$350,29,FALSE),"")</f>
        <v>43.2922896149</v>
      </c>
      <c r="J76" s="65">
        <f>IFERROR(VLOOKUP($D76,'Today''s Data'!$A$2:$BD$350,20,FALSE),"")</f>
        <v>1.9219999999999999</v>
      </c>
      <c r="K76" s="65">
        <f>IFERROR(VLOOKUP(D76,'Today''s Data'!$A$2:$BD$350,2,FALSE),"")</f>
        <v>1.89</v>
      </c>
      <c r="L76" s="15">
        <f t="shared" si="29"/>
        <v>1.6931216931216946E-2</v>
      </c>
      <c r="M76" s="65">
        <f>IFERROR(VLOOKUP($D76,'Previous Data'!$A$2:$BD$350,20,FALSE),"")</f>
        <v>1.9231</v>
      </c>
      <c r="N76" s="65">
        <f>IFERROR(VLOOKUP($D76,'Previous Data'!$A$2:$BD$350,2,FALSE),"")</f>
        <v>1.9</v>
      </c>
      <c r="O76" s="15">
        <f t="shared" si="30"/>
        <v>1.215789473684217E-2</v>
      </c>
      <c r="P76" s="65">
        <f>IFERROR(VLOOKUP($D76,'Today''s Data'!$A$2:$BD$350,19,FALSE),"")</f>
        <v>1.9226000000000001</v>
      </c>
      <c r="Q76" s="65">
        <f>IFERROR(VLOOKUP($D76,'Today''s Data'!$A$2:$BD$350,2,FALSE),"")</f>
        <v>1.89</v>
      </c>
      <c r="R76" s="15">
        <f t="shared" si="31"/>
        <v>1.7248677248677347E-2</v>
      </c>
      <c r="S76" s="65">
        <f>IFERROR(VLOOKUP($D76,'Previous Data'!$A$2:$BD$350,19,FALSE),"")</f>
        <v>1.9236</v>
      </c>
      <c r="T76" s="65">
        <f>IFERROR(VLOOKUP($D76,'Previous Data'!$A$2:$BD$350,2,FALSE),"")</f>
        <v>1.9</v>
      </c>
      <c r="U76" s="15">
        <f t="shared" si="32"/>
        <v>1.2421052631578982E-2</v>
      </c>
      <c r="V76" s="64">
        <f t="shared" si="33"/>
        <v>3.1217481789810403E-4</v>
      </c>
      <c r="W76" s="65">
        <f>IFERROR(VLOOKUP($D76,'Today''s Data'!$A$2:$BD$350,18,FALSE),"")</f>
        <v>1.9245000000000001</v>
      </c>
      <c r="X76" s="65">
        <f>IFERROR(VLOOKUP($D76,'Today''s Data'!$A$2:$BD$350,2,FALSE),"")</f>
        <v>1.89</v>
      </c>
      <c r="Y76" s="15">
        <f t="shared" si="34"/>
        <v>1.8253968253968359E-2</v>
      </c>
      <c r="Z76" s="65">
        <f>IFERROR(VLOOKUP($D76,'Previous Data'!$A$2:$BD$350,18,FALSE),"")</f>
        <v>1.9259999999999999</v>
      </c>
      <c r="AA76" s="65">
        <f>IFERROR(VLOOKUP($D76,'Previous Data'!$A$2:$BD$350,2,FALSE),"")</f>
        <v>1.9</v>
      </c>
      <c r="AB76" s="15">
        <f t="shared" si="35"/>
        <v>1.3684210526315802E-2</v>
      </c>
      <c r="AC76" s="96" t="str">
        <f t="shared" si="36"/>
        <v>AOTS</v>
      </c>
      <c r="AD76" s="69">
        <f>IFERROR(VLOOKUP($D76,'Today''s Data'!$A$2:$BD$350,9,FALSE),"")</f>
        <v>225000</v>
      </c>
      <c r="AE76" s="69">
        <f>IFERROR(VLOOKUP($D76,'Today''s Data'!$A$2:$BD$350,39,FALSE),"")</f>
        <v>380750</v>
      </c>
      <c r="AF76" s="15">
        <f t="shared" si="37"/>
        <v>0.59093893630991468</v>
      </c>
      <c r="AG76" s="72">
        <f>IFERROR(VLOOKUP($D76,'Today''s Data'!$A$2:$BD$350,10,FALSE),"")</f>
        <v>424550</v>
      </c>
      <c r="AH76" s="15">
        <f>IFERROR(VLOOKUP($D76,'Today''s Data'!$A$2:$BD$350,32,FALSE),"")</f>
        <v>2.1000000000000001E-2</v>
      </c>
      <c r="AI76" s="12" t="str">
        <f>IFERROR(VLOOKUP($D76,'Today''s Data'!$A$2:$BD$350,33,FALSE),"")</f>
        <v>LOW</v>
      </c>
      <c r="AJ76" s="15">
        <f>IFERROR(VLOOKUP($D76,'Today''s Data'!$A$2:$BG$350,48,FALSE),"")</f>
        <v>-3.5700000000000003E-2</v>
      </c>
      <c r="AK76" s="15">
        <f>IFERROR(VLOOKUP($D76,'Today''s Data'!$A$2:$BG$350,47,FALSE),"")</f>
        <v>-1.0500000000000001E-2</v>
      </c>
      <c r="AL76" s="15">
        <f>IFERROR(VLOOKUP($D76,'Today''s Data'!$A$2:$BG$350,46,FALSE),"")</f>
        <v>-5.3E-3</v>
      </c>
      <c r="AM76" s="65">
        <v>630800000</v>
      </c>
      <c r="AN76" s="65">
        <f t="shared" si="38"/>
        <v>1192212000</v>
      </c>
      <c r="AO76" s="65" t="str">
        <f t="shared" si="39"/>
        <v>4TH LINER</v>
      </c>
      <c r="AP76" s="57">
        <f>IFERROR(VLOOKUP($D76,'Today''s Data'!$A$2:$BG$350,50,FALSE),"")</f>
        <v>-480629</v>
      </c>
    </row>
    <row r="77" spans="2:42" ht="16.5" hidden="1" customHeight="1" x14ac:dyDescent="0.35">
      <c r="B77" s="67">
        <v>72</v>
      </c>
      <c r="C77" s="59" t="s">
        <v>138</v>
      </c>
      <c r="D77" s="93" t="s">
        <v>139</v>
      </c>
      <c r="E77" s="58" t="s">
        <v>27</v>
      </c>
      <c r="F77" s="60" t="s">
        <v>52</v>
      </c>
      <c r="G77" s="65">
        <f>IFERROR(VLOOKUP($D77,'Today''s Data'!$A$2:$BD$350,2,FALSE),"")</f>
        <v>8.5</v>
      </c>
      <c r="H77" s="53">
        <f>IFERROR(VLOOKUP($D77,'Today''s Data'!$A$2:$BD$350,4,FALSE),"")</f>
        <v>0</v>
      </c>
      <c r="I77" s="14">
        <f>IFERROR(VLOOKUP($D77,'Today''s Data'!$A$2:$BD$350,29,FALSE),"")</f>
        <v>38.599128136300003</v>
      </c>
      <c r="J77" s="65">
        <f>IFERROR(VLOOKUP($D77,'Today''s Data'!$A$2:$BD$350,20,FALSE),"")</f>
        <v>9.5173000000000005</v>
      </c>
      <c r="K77" s="65">
        <f>IFERROR(VLOOKUP(D77,'Today''s Data'!$A$2:$BD$350,2,FALSE),"")</f>
        <v>8.5</v>
      </c>
      <c r="L77" s="15">
        <f t="shared" si="29"/>
        <v>0.11968235294117653</v>
      </c>
      <c r="M77" s="65">
        <f>IFERROR(VLOOKUP($D77,'Previous Data'!$A$2:$BD$350,20,FALSE),"")</f>
        <v>9.5173000000000005</v>
      </c>
      <c r="N77" s="65">
        <f>IFERROR(VLOOKUP($D77,'Previous Data'!$A$2:$BD$350,2,FALSE),"")</f>
        <v>8.5</v>
      </c>
      <c r="O77" s="15">
        <f t="shared" si="30"/>
        <v>0.11968235294117653</v>
      </c>
      <c r="P77" s="65">
        <f>IFERROR(VLOOKUP($D77,'Today''s Data'!$A$2:$BD$350,19,FALSE),"")</f>
        <v>9.5725999999999996</v>
      </c>
      <c r="Q77" s="65">
        <f>IFERROR(VLOOKUP($D77,'Today''s Data'!$A$2:$BD$350,2,FALSE),"")</f>
        <v>8.5</v>
      </c>
      <c r="R77" s="15">
        <f t="shared" si="31"/>
        <v>0.1261882352941176</v>
      </c>
      <c r="S77" s="65">
        <f>IFERROR(VLOOKUP($D77,'Previous Data'!$A$2:$BD$350,19,FALSE),"")</f>
        <v>9.5725999999999996</v>
      </c>
      <c r="T77" s="65">
        <f>IFERROR(VLOOKUP($D77,'Previous Data'!$A$2:$BD$350,2,FALSE),"")</f>
        <v>8.5</v>
      </c>
      <c r="U77" s="15">
        <f t="shared" si="32"/>
        <v>0.1261882352941176</v>
      </c>
      <c r="V77" s="64">
        <f t="shared" si="33"/>
        <v>5.8104714572409207E-3</v>
      </c>
      <c r="W77" s="65">
        <f>IFERROR(VLOOKUP($D77,'Today''s Data'!$A$2:$BD$350,18,FALSE),"")</f>
        <v>9.5139999999999993</v>
      </c>
      <c r="X77" s="65">
        <f>IFERROR(VLOOKUP($D77,'Today''s Data'!$A$2:$BD$350,2,FALSE),"")</f>
        <v>8.5</v>
      </c>
      <c r="Y77" s="15">
        <f t="shared" si="34"/>
        <v>0.11929411764705874</v>
      </c>
      <c r="Z77" s="65">
        <f>IFERROR(VLOOKUP($D77,'Previous Data'!$A$2:$BD$350,18,FALSE),"")</f>
        <v>9.5139999999999993</v>
      </c>
      <c r="AA77" s="65">
        <f>IFERROR(VLOOKUP($D77,'Previous Data'!$A$2:$BD$350,2,FALSE),"")</f>
        <v>8.5</v>
      </c>
      <c r="AB77" s="15">
        <f t="shared" si="35"/>
        <v>0.11929411764705874</v>
      </c>
      <c r="AC77" s="96" t="str">
        <f t="shared" si="36"/>
        <v/>
      </c>
      <c r="AD77" s="69">
        <f>IFERROR(VLOOKUP($D77,'Today''s Data'!$A$2:$BD$350,9,FALSE),"")</f>
        <v>2000</v>
      </c>
      <c r="AE77" s="69">
        <f>IFERROR(VLOOKUP($D77,'Today''s Data'!$A$2:$BD$350,39,FALSE),"")</f>
        <v>3910</v>
      </c>
      <c r="AF77" s="15">
        <f t="shared" si="37"/>
        <v>0.51150895140664965</v>
      </c>
      <c r="AG77" s="72">
        <f>IFERROR(VLOOKUP($D77,'Today''s Data'!$A$2:$BD$350,10,FALSE),"")</f>
        <v>17000</v>
      </c>
      <c r="AH77" s="15">
        <f>IFERROR(VLOOKUP($D77,'Today''s Data'!$A$2:$BD$350,32,FALSE),"")</f>
        <v>4.3700000000000003E-2</v>
      </c>
      <c r="AI77" s="12" t="str">
        <f>IFERROR(VLOOKUP($D77,'Today''s Data'!$A$2:$BD$350,33,FALSE),"")</f>
        <v>NEUTRAL</v>
      </c>
      <c r="AJ77" s="15">
        <f>IFERROR(VLOOKUP($D77,'Today''s Data'!$A$2:$BG$350,48,FALSE),"")</f>
        <v>0</v>
      </c>
      <c r="AK77" s="15">
        <f>IFERROR(VLOOKUP($D77,'Today''s Data'!$A$2:$BG$350,47,FALSE),"")</f>
        <v>-0.14910000000000001</v>
      </c>
      <c r="AL77" s="15">
        <f>IFERROR(VLOOKUP($D77,'Today''s Data'!$A$2:$BG$350,46,FALSE),"")</f>
        <v>-0.15</v>
      </c>
      <c r="AM77" s="65">
        <v>72764998</v>
      </c>
      <c r="AN77" s="65">
        <f t="shared" si="38"/>
        <v>618502483</v>
      </c>
      <c r="AO77" s="65" t="str">
        <f t="shared" si="39"/>
        <v>4TH LINER</v>
      </c>
      <c r="AP77" s="57">
        <f>IFERROR(VLOOKUP($D77,'Today''s Data'!$A$2:$BG$350,50,FALSE),"")</f>
        <v>40996</v>
      </c>
    </row>
    <row r="78" spans="2:42" ht="16.5" hidden="1" customHeight="1" x14ac:dyDescent="0.35">
      <c r="B78" s="67">
        <v>73</v>
      </c>
      <c r="C78" s="11" t="s">
        <v>140</v>
      </c>
      <c r="D78" s="92" t="s">
        <v>141</v>
      </c>
      <c r="E78" s="12" t="s">
        <v>14</v>
      </c>
      <c r="F78" s="13" t="s">
        <v>14</v>
      </c>
      <c r="G78" s="65">
        <f>IFERROR(VLOOKUP($D78,'Today''s Data'!$A$2:$BD$350,2,FALSE),"")</f>
        <v>0.45500000000000002</v>
      </c>
      <c r="H78" s="53">
        <f>IFERROR(VLOOKUP($D78,'Today''s Data'!$A$2:$BD$350,4,FALSE),"")</f>
        <v>-2.1499999999999998E-2</v>
      </c>
      <c r="I78" s="14">
        <f>IFERROR(VLOOKUP($D78,'Today''s Data'!$A$2:$BD$350,29,FALSE),"")</f>
        <v>47.640983013700001</v>
      </c>
      <c r="J78" s="65">
        <f>IFERROR(VLOOKUP($D78,'Today''s Data'!$A$2:$BD$350,20,FALSE),"")</f>
        <v>0.46274999999999999</v>
      </c>
      <c r="K78" s="65">
        <f>IFERROR(VLOOKUP(D78,'Today''s Data'!$A$2:$BD$350,2,FALSE),"")</f>
        <v>0.45500000000000002</v>
      </c>
      <c r="L78" s="15">
        <f t="shared" si="29"/>
        <v>1.7032967032966986E-2</v>
      </c>
      <c r="M78" s="65">
        <f>IFERROR(VLOOKUP($D78,'Previous Data'!$A$2:$BD$350,20,FALSE),"")</f>
        <v>0.46334999999999998</v>
      </c>
      <c r="N78" s="65">
        <f>IFERROR(VLOOKUP($D78,'Previous Data'!$A$2:$BD$350,2,FALSE),"")</f>
        <v>0.46500000000000002</v>
      </c>
      <c r="O78" s="15">
        <f t="shared" si="30"/>
        <v>3.5610229847848071E-3</v>
      </c>
      <c r="P78" s="65">
        <f>IFERROR(VLOOKUP($D78,'Today''s Data'!$A$2:$BD$350,19,FALSE),"")</f>
        <v>0.45429999999999998</v>
      </c>
      <c r="Q78" s="65">
        <f>IFERROR(VLOOKUP($D78,'Today''s Data'!$A$2:$BD$350,2,FALSE),"")</f>
        <v>0.45500000000000002</v>
      </c>
      <c r="R78" s="15">
        <f t="shared" si="31"/>
        <v>1.5408320493067002E-3</v>
      </c>
      <c r="S78" s="65">
        <f>IFERROR(VLOOKUP($D78,'Previous Data'!$A$2:$BD$350,19,FALSE),"")</f>
        <v>0.45390000000000003</v>
      </c>
      <c r="T78" s="65">
        <f>IFERROR(VLOOKUP($D78,'Previous Data'!$A$2:$BD$350,2,FALSE),"")</f>
        <v>0.46500000000000002</v>
      </c>
      <c r="U78" s="15">
        <f t="shared" si="32"/>
        <v>2.4454725710508919E-2</v>
      </c>
      <c r="V78" s="64">
        <f t="shared" si="33"/>
        <v>1.8600044023772865E-2</v>
      </c>
      <c r="W78" s="65">
        <f>IFERROR(VLOOKUP($D78,'Today''s Data'!$A$2:$BD$350,18,FALSE),"")</f>
        <v>0.45874999999999999</v>
      </c>
      <c r="X78" s="65">
        <f>IFERROR(VLOOKUP($D78,'Today''s Data'!$A$2:$BD$350,2,FALSE),"")</f>
        <v>0.45500000000000002</v>
      </c>
      <c r="Y78" s="15">
        <f t="shared" si="34"/>
        <v>8.2417582417581882E-3</v>
      </c>
      <c r="Z78" s="65">
        <f>IFERROR(VLOOKUP($D78,'Previous Data'!$A$2:$BD$350,18,FALSE),"")</f>
        <v>0.45950000000000002</v>
      </c>
      <c r="AA78" s="65">
        <f>IFERROR(VLOOKUP($D78,'Previous Data'!$A$2:$BD$350,2,FALSE),"")</f>
        <v>0.46500000000000002</v>
      </c>
      <c r="AB78" s="15">
        <f t="shared" si="35"/>
        <v>1.1969532100108824E-2</v>
      </c>
      <c r="AC78" s="96" t="str">
        <f t="shared" si="36"/>
        <v/>
      </c>
      <c r="AD78" s="69">
        <f>IFERROR(VLOOKUP($D78,'Today''s Data'!$A$2:$BD$350,9,FALSE),"")</f>
        <v>1100000</v>
      </c>
      <c r="AE78" s="69">
        <f>IFERROR(VLOOKUP($D78,'Today''s Data'!$A$2:$BD$350,39,FALSE),"")</f>
        <v>3771000</v>
      </c>
      <c r="AF78" s="15">
        <f t="shared" si="37"/>
        <v>0.29169981437284542</v>
      </c>
      <c r="AG78" s="72">
        <f>IFERROR(VLOOKUP($D78,'Today''s Data'!$A$2:$BD$350,10,FALSE),"")</f>
        <v>501050</v>
      </c>
      <c r="AH78" s="15">
        <f>IFERROR(VLOOKUP($D78,'Today''s Data'!$A$2:$BD$350,32,FALSE),"")</f>
        <v>4.4200000000000003E-2</v>
      </c>
      <c r="AI78" s="12" t="str">
        <f>IFERROR(VLOOKUP($D78,'Today''s Data'!$A$2:$BD$350,33,FALSE),"")</f>
        <v>NEUTRAL</v>
      </c>
      <c r="AJ78" s="15">
        <f>IFERROR(VLOOKUP($D78,'Today''s Data'!$A$2:$BG$350,48,FALSE),"")</f>
        <v>-8.0799999999999997E-2</v>
      </c>
      <c r="AK78" s="15">
        <f>IFERROR(VLOOKUP($D78,'Today''s Data'!$A$2:$BG$350,47,FALSE),"")</f>
        <v>3.4099999999999998E-2</v>
      </c>
      <c r="AL78" s="15">
        <f>IFERROR(VLOOKUP($D78,'Today''s Data'!$A$2:$BG$350,46,FALSE),"")</f>
        <v>0</v>
      </c>
      <c r="AM78" s="65">
        <v>6806878853</v>
      </c>
      <c r="AN78" s="65">
        <f t="shared" si="38"/>
        <v>3097129878.1150002</v>
      </c>
      <c r="AO78" s="65" t="str">
        <f t="shared" si="39"/>
        <v>3RD LINER</v>
      </c>
      <c r="AP78" s="57">
        <f>IFERROR(VLOOKUP($D78,'Today''s Data'!$A$2:$BG$350,50,FALSE),"")</f>
        <v>157150</v>
      </c>
    </row>
    <row r="79" spans="2:42" ht="16.5" hidden="1" customHeight="1" x14ac:dyDescent="0.35">
      <c r="B79" s="68">
        <v>74</v>
      </c>
      <c r="C79" s="59" t="s">
        <v>142</v>
      </c>
      <c r="D79" s="93" t="s">
        <v>143</v>
      </c>
      <c r="E79" s="58" t="s">
        <v>39</v>
      </c>
      <c r="F79" s="60" t="s">
        <v>104</v>
      </c>
      <c r="G79" s="65">
        <f>IFERROR(VLOOKUP($D79,'Today''s Data'!$A$2:$BD$350,2,FALSE),"")</f>
        <v>5.43</v>
      </c>
      <c r="H79" s="53">
        <f>IFERROR(VLOOKUP($D79,'Today''s Data'!$A$2:$BD$350,4,FALSE),"")</f>
        <v>1.6899999999999998E-2</v>
      </c>
      <c r="I79" s="14">
        <f>IFERROR(VLOOKUP($D79,'Today''s Data'!$A$2:$BD$350,29,FALSE),"")</f>
        <v>48.426355723500002</v>
      </c>
      <c r="J79" s="65">
        <f>IFERROR(VLOOKUP($D79,'Today''s Data'!$A$2:$BD$350,20,FALSE),"")</f>
        <v>5.7717999999999998</v>
      </c>
      <c r="K79" s="65">
        <f>IFERROR(VLOOKUP(D79,'Today''s Data'!$A$2:$BD$350,2,FALSE),"")</f>
        <v>5.43</v>
      </c>
      <c r="L79" s="15">
        <f t="shared" si="29"/>
        <v>6.2946593001841647E-2</v>
      </c>
      <c r="M79" s="65">
        <f>IFERROR(VLOOKUP($D79,'Previous Data'!$A$2:$BD$350,20,FALSE),"")</f>
        <v>5.7858999999999998</v>
      </c>
      <c r="N79" s="65">
        <f>IFERROR(VLOOKUP($D79,'Previous Data'!$A$2:$BD$350,2,FALSE),"")</f>
        <v>5.4</v>
      </c>
      <c r="O79" s="15">
        <f t="shared" si="30"/>
        <v>7.1462962962962853E-2</v>
      </c>
      <c r="P79" s="65">
        <f>IFERROR(VLOOKUP($D79,'Today''s Data'!$A$2:$BD$350,19,FALSE),"")</f>
        <v>5.4644000000000004</v>
      </c>
      <c r="Q79" s="65">
        <f>IFERROR(VLOOKUP($D79,'Today''s Data'!$A$2:$BD$350,2,FALSE),"")</f>
        <v>5.43</v>
      </c>
      <c r="R79" s="15">
        <f t="shared" si="31"/>
        <v>6.3351749539596047E-3</v>
      </c>
      <c r="S79" s="65">
        <f>IFERROR(VLOOKUP($D79,'Previous Data'!$A$2:$BD$350,19,FALSE),"")</f>
        <v>5.4631999999999996</v>
      </c>
      <c r="T79" s="65">
        <f>IFERROR(VLOOKUP($D79,'Previous Data'!$A$2:$BD$350,2,FALSE),"")</f>
        <v>5.4</v>
      </c>
      <c r="U79" s="15">
        <f t="shared" si="32"/>
        <v>1.1703703703703565E-2</v>
      </c>
      <c r="V79" s="64">
        <f t="shared" si="33"/>
        <v>5.6255032574482E-2</v>
      </c>
      <c r="W79" s="65">
        <f>IFERROR(VLOOKUP($D79,'Today''s Data'!$A$2:$BD$350,18,FALSE),"")</f>
        <v>5.4619999999999997</v>
      </c>
      <c r="X79" s="65">
        <f>IFERROR(VLOOKUP($D79,'Today''s Data'!$A$2:$BD$350,2,FALSE),"")</f>
        <v>5.43</v>
      </c>
      <c r="Y79" s="15">
        <f t="shared" si="34"/>
        <v>5.8931860036832472E-3</v>
      </c>
      <c r="Z79" s="65">
        <f>IFERROR(VLOOKUP($D79,'Previous Data'!$A$2:$BD$350,18,FALSE),"")</f>
        <v>5.4824999999999999</v>
      </c>
      <c r="AA79" s="65">
        <f>IFERROR(VLOOKUP($D79,'Previous Data'!$A$2:$BD$350,2,FALSE),"")</f>
        <v>5.4</v>
      </c>
      <c r="AB79" s="15">
        <f t="shared" si="35"/>
        <v>1.5277777777777697E-2</v>
      </c>
      <c r="AC79" s="96" t="str">
        <f t="shared" si="36"/>
        <v>REVERSE AOTS</v>
      </c>
      <c r="AD79" s="69">
        <f>IFERROR(VLOOKUP($D79,'Today''s Data'!$A$2:$BD$350,9,FALSE),"")</f>
        <v>25300</v>
      </c>
      <c r="AE79" s="69">
        <f>IFERROR(VLOOKUP($D79,'Today''s Data'!$A$2:$BD$350,39,FALSE),"")</f>
        <v>16595</v>
      </c>
      <c r="AF79" s="15">
        <f t="shared" si="37"/>
        <v>1.5245555890328413</v>
      </c>
      <c r="AG79" s="72">
        <f>IFERROR(VLOOKUP($D79,'Today''s Data'!$A$2:$BD$350,10,FALSE),"")</f>
        <v>137048</v>
      </c>
      <c r="AH79" s="15">
        <f>IFERROR(VLOOKUP($D79,'Today''s Data'!$A$2:$BD$350,32,FALSE),"")</f>
        <v>2.52E-2</v>
      </c>
      <c r="AI79" s="12" t="str">
        <f>IFERROR(VLOOKUP($D79,'Today''s Data'!$A$2:$BD$350,33,FALSE),"")</f>
        <v>LOW</v>
      </c>
      <c r="AJ79" s="15">
        <f>IFERROR(VLOOKUP($D79,'Today''s Data'!$A$2:$BG$350,48,FALSE),"")</f>
        <v>-3.04E-2</v>
      </c>
      <c r="AK79" s="15">
        <f>IFERROR(VLOOKUP($D79,'Today''s Data'!$A$2:$BG$350,47,FALSE),"")</f>
        <v>1.3100000000000001E-2</v>
      </c>
      <c r="AL79" s="15">
        <f>IFERROR(VLOOKUP($D79,'Today''s Data'!$A$2:$BG$350,46,FALSE),"")</f>
        <v>7.4000000000000003E-3</v>
      </c>
      <c r="AM79" s="65">
        <v>1124999969</v>
      </c>
      <c r="AN79" s="65">
        <f t="shared" si="38"/>
        <v>6108749831.6700001</v>
      </c>
      <c r="AO79" s="65" t="str">
        <f t="shared" si="39"/>
        <v>3RD LINER</v>
      </c>
      <c r="AP79" s="57">
        <f>IFERROR(VLOOKUP($D79,'Today''s Data'!$A$2:$BG$350,50,FALSE),"")</f>
        <v>0</v>
      </c>
    </row>
    <row r="80" spans="2:42" ht="16.5" hidden="1" customHeight="1" x14ac:dyDescent="0.35">
      <c r="B80" s="67">
        <v>75</v>
      </c>
      <c r="C80" s="11" t="s">
        <v>459</v>
      </c>
      <c r="D80" s="92" t="s">
        <v>460</v>
      </c>
      <c r="E80" s="12" t="s">
        <v>14</v>
      </c>
      <c r="F80" s="13" t="s">
        <v>14</v>
      </c>
      <c r="G80" s="65">
        <f>IFERROR(VLOOKUP($D80,'Today''s Data'!$A$2:$BD$350,2,FALSE),"")</f>
        <v>32.950000000000003</v>
      </c>
      <c r="H80" s="53">
        <f>IFERROR(VLOOKUP($D80,'Today''s Data'!$A$2:$BD$350,4,FALSE),"")</f>
        <v>-3.6499999999999998E-2</v>
      </c>
      <c r="I80" s="14">
        <f>IFERROR(VLOOKUP($D80,'Today''s Data'!$A$2:$BD$350,29,FALSE),"")</f>
        <v>25.8239376133</v>
      </c>
      <c r="J80" s="65">
        <f>IFERROR(VLOOKUP($D80,'Today''s Data'!$A$2:$BD$350,20,FALSE),"")</f>
        <v>39.264000000000003</v>
      </c>
      <c r="K80" s="65">
        <f>IFERROR(VLOOKUP(D80,'Today''s Data'!$A$2:$BD$350,2,FALSE),"")</f>
        <v>32.950000000000003</v>
      </c>
      <c r="L80" s="15">
        <f t="shared" si="29"/>
        <v>0.19162367223065249</v>
      </c>
      <c r="M80" s="65">
        <f>IFERROR(VLOOKUP($D80,'Previous Data'!$A$2:$BD$350,20,FALSE),"")</f>
        <v>39.442999999999998</v>
      </c>
      <c r="N80" s="65">
        <f>IFERROR(VLOOKUP($D80,'Previous Data'!$A$2:$BD$350,2,FALSE),"")</f>
        <v>35.85</v>
      </c>
      <c r="O80" s="15">
        <f t="shared" si="30"/>
        <v>0.1002231520223151</v>
      </c>
      <c r="P80" s="65">
        <f>IFERROR(VLOOKUP($D80,'Today''s Data'!$A$2:$BD$350,19,FALSE),"")</f>
        <v>38.609000000000002</v>
      </c>
      <c r="Q80" s="65">
        <f>IFERROR(VLOOKUP($D80,'Today''s Data'!$A$2:$BD$350,2,FALSE),"")</f>
        <v>32.950000000000003</v>
      </c>
      <c r="R80" s="15">
        <f t="shared" si="31"/>
        <v>0.17174506828528069</v>
      </c>
      <c r="S80" s="65">
        <f>IFERROR(VLOOKUP($D80,'Previous Data'!$A$2:$BD$350,19,FALSE),"")</f>
        <v>38.776000000000003</v>
      </c>
      <c r="T80" s="65">
        <f>IFERROR(VLOOKUP($D80,'Previous Data'!$A$2:$BD$350,2,FALSE),"")</f>
        <v>35.85</v>
      </c>
      <c r="U80" s="15">
        <f t="shared" si="32"/>
        <v>8.161785216178527E-2</v>
      </c>
      <c r="V80" s="64">
        <f t="shared" si="33"/>
        <v>1.696495635732604E-2</v>
      </c>
      <c r="W80" s="65">
        <f>IFERROR(VLOOKUP($D80,'Today''s Data'!$A$2:$BD$350,18,FALSE),"")</f>
        <v>37.015000000000001</v>
      </c>
      <c r="X80" s="65">
        <f>IFERROR(VLOOKUP($D80,'Today''s Data'!$A$2:$BD$350,2,FALSE),"")</f>
        <v>32.950000000000003</v>
      </c>
      <c r="Y80" s="15">
        <f t="shared" si="34"/>
        <v>0.12336874051593315</v>
      </c>
      <c r="Z80" s="65">
        <f>IFERROR(VLOOKUP($D80,'Previous Data'!$A$2:$BD$350,18,FALSE),"")</f>
        <v>37.664999999999999</v>
      </c>
      <c r="AA80" s="65">
        <f>IFERROR(VLOOKUP($D80,'Previous Data'!$A$2:$BD$350,2,FALSE),"")</f>
        <v>35.85</v>
      </c>
      <c r="AB80" s="15">
        <f t="shared" si="35"/>
        <v>5.0627615062761443E-2</v>
      </c>
      <c r="AC80" s="96" t="str">
        <f t="shared" si="36"/>
        <v>REVERSE AOTS</v>
      </c>
      <c r="AD80" s="69">
        <f>IFERROR(VLOOKUP($D80,'Today''s Data'!$A$2:$BD$350,9,FALSE),"")</f>
        <v>1098900</v>
      </c>
      <c r="AE80" s="69">
        <f>IFERROR(VLOOKUP($D80,'Today''s Data'!$A$2:$BD$350,39,FALSE),"")</f>
        <v>400415</v>
      </c>
      <c r="AF80" s="15">
        <f t="shared" si="37"/>
        <v>2.7444026822171996</v>
      </c>
      <c r="AG80" s="72">
        <f>IFERROR(VLOOKUP($D80,'Today''s Data'!$A$2:$BD$350,10,FALSE),"")</f>
        <v>36339925</v>
      </c>
      <c r="AH80" s="15">
        <f>IFERROR(VLOOKUP($D80,'Today''s Data'!$A$2:$BD$350,32,FALSE),"")</f>
        <v>3.4500000000000003E-2</v>
      </c>
      <c r="AI80" s="12" t="str">
        <f>IFERROR(VLOOKUP($D80,'Today''s Data'!$A$2:$BD$350,33,FALSE),"")</f>
        <v>NEUTRAL</v>
      </c>
      <c r="AJ80" s="15">
        <f>IFERROR(VLOOKUP($D80,'Today''s Data'!$A$2:$BG$350,48,FALSE),"")</f>
        <v>-5.8599999999999999E-2</v>
      </c>
      <c r="AK80" s="15">
        <f>IFERROR(VLOOKUP($D80,'Today''s Data'!$A$2:$BG$350,47,FALSE),"")</f>
        <v>-0.13739999999999999</v>
      </c>
      <c r="AL80" s="15">
        <f>IFERROR(VLOOKUP($D80,'Today''s Data'!$A$2:$BG$350,46,FALSE),"")</f>
        <v>-0.17</v>
      </c>
      <c r="AM80" s="65">
        <v>2229730000</v>
      </c>
      <c r="AN80" s="65">
        <f t="shared" si="38"/>
        <v>73469603500</v>
      </c>
      <c r="AO80" s="65" t="str">
        <f t="shared" si="39"/>
        <v>3RD LINER</v>
      </c>
      <c r="AP80" s="57">
        <f>IFERROR(VLOOKUP($D80,'Today''s Data'!$A$2:$BG$350,50,FALSE),"")</f>
        <v>-27208580.0002</v>
      </c>
    </row>
    <row r="81" spans="2:42" ht="16.5" hidden="1" customHeight="1" x14ac:dyDescent="0.35">
      <c r="B81" s="67">
        <v>76</v>
      </c>
      <c r="C81" s="59" t="s">
        <v>459</v>
      </c>
      <c r="D81" s="93" t="s">
        <v>461</v>
      </c>
      <c r="E81" s="58" t="s">
        <v>14</v>
      </c>
      <c r="F81" s="60" t="s">
        <v>14</v>
      </c>
      <c r="G81" s="65">
        <f>IFERROR(VLOOKUP($D81,'Today''s Data'!$A$2:$BD$350,2,FALSE),"")</f>
        <v>103.6</v>
      </c>
      <c r="H81" s="53">
        <f>IFERROR(VLOOKUP($D81,'Today''s Data'!$A$2:$BD$350,4,FALSE),"")</f>
        <v>-5.7999999999999996E-3</v>
      </c>
      <c r="I81" s="14">
        <f>IFERROR(VLOOKUP($D81,'Today''s Data'!$A$2:$BD$350,29,FALSE),"")</f>
        <v>41.727356312799998</v>
      </c>
      <c r="J81" s="65">
        <f>IFERROR(VLOOKUP($D81,'Today''s Data'!$A$2:$BD$350,20,FALSE),"")</f>
        <v>105.128</v>
      </c>
      <c r="K81" s="65">
        <f>IFERROR(VLOOKUP(D81,'Today''s Data'!$A$2:$BD$350,2,FALSE),"")</f>
        <v>103.6</v>
      </c>
      <c r="L81" s="15">
        <f t="shared" si="29"/>
        <v>1.4749034749034806E-2</v>
      </c>
      <c r="M81" s="65">
        <f>IFERROR(VLOOKUP($D81,'Previous Data'!$A$2:$BD$350,20,FALSE),"")</f>
        <v>105.154</v>
      </c>
      <c r="N81" s="65">
        <f>IFERROR(VLOOKUP($D81,'Previous Data'!$A$2:$BD$350,2,FALSE),"")</f>
        <v>104.2</v>
      </c>
      <c r="O81" s="15">
        <f t="shared" si="30"/>
        <v>9.155470249520091E-3</v>
      </c>
      <c r="P81" s="65">
        <f>IFERROR(VLOOKUP($D81,'Today''s Data'!$A$2:$BD$350,19,FALSE),"")</f>
        <v>104.6</v>
      </c>
      <c r="Q81" s="65">
        <f>IFERROR(VLOOKUP($D81,'Today''s Data'!$A$2:$BD$350,2,FALSE),"")</f>
        <v>103.6</v>
      </c>
      <c r="R81" s="15">
        <f t="shared" si="31"/>
        <v>9.6525096525096523E-3</v>
      </c>
      <c r="S81" s="65">
        <f>IFERROR(VLOOKUP($D81,'Previous Data'!$A$2:$BD$350,19,FALSE),"")</f>
        <v>104.63800000000001</v>
      </c>
      <c r="T81" s="65">
        <f>IFERROR(VLOOKUP($D81,'Previous Data'!$A$2:$BD$350,2,FALSE),"")</f>
        <v>104.2</v>
      </c>
      <c r="U81" s="15">
        <f t="shared" si="32"/>
        <v>4.2034548944338036E-3</v>
      </c>
      <c r="V81" s="64">
        <f t="shared" si="33"/>
        <v>5.0478011472275888E-3</v>
      </c>
      <c r="W81" s="65">
        <f>IFERROR(VLOOKUP($D81,'Today''s Data'!$A$2:$BD$350,18,FALSE),"")</f>
        <v>104.09</v>
      </c>
      <c r="X81" s="65">
        <f>IFERROR(VLOOKUP($D81,'Today''s Data'!$A$2:$BD$350,2,FALSE),"")</f>
        <v>103.6</v>
      </c>
      <c r="Y81" s="15">
        <f t="shared" si="34"/>
        <v>4.7297297297298176E-3</v>
      </c>
      <c r="Z81" s="65">
        <f>IFERROR(VLOOKUP($D81,'Previous Data'!$A$2:$BD$350,18,FALSE),"")</f>
        <v>104.125</v>
      </c>
      <c r="AA81" s="65">
        <f>IFERROR(VLOOKUP($D81,'Previous Data'!$A$2:$BD$350,2,FALSE),"")</f>
        <v>104.2</v>
      </c>
      <c r="AB81" s="15">
        <f t="shared" si="35"/>
        <v>7.2028811524612571E-4</v>
      </c>
      <c r="AC81" s="96" t="str">
        <f t="shared" si="36"/>
        <v>REVERSE AOTS</v>
      </c>
      <c r="AD81" s="69">
        <f>IFERROR(VLOOKUP($D81,'Today''s Data'!$A$2:$BD$350,9,FALSE),"")</f>
        <v>60</v>
      </c>
      <c r="AE81" s="69">
        <f>IFERROR(VLOOKUP($D81,'Today''s Data'!$A$2:$BD$350,39,FALSE),"")</f>
        <v>7974</v>
      </c>
      <c r="AF81" s="15">
        <f t="shared" si="37"/>
        <v>7.5244544770504138E-3</v>
      </c>
      <c r="AG81" s="72">
        <f>IFERROR(VLOOKUP($D81,'Today''s Data'!$A$2:$BD$350,10,FALSE),"")</f>
        <v>6216</v>
      </c>
      <c r="AH81" s="15">
        <f>IFERROR(VLOOKUP($D81,'Today''s Data'!$A$2:$BD$350,32,FALSE),"")</f>
        <v>4.0000000000000001E-3</v>
      </c>
      <c r="AI81" s="12" t="str">
        <f>IFERROR(VLOOKUP($D81,'Today''s Data'!$A$2:$BD$350,33,FALSE),"")</f>
        <v>LOW</v>
      </c>
      <c r="AJ81" s="15">
        <f>IFERROR(VLOOKUP($D81,'Today''s Data'!$A$2:$BG$350,48,FALSE),"")</f>
        <v>-3.8E-3</v>
      </c>
      <c r="AK81" s="15">
        <f>IFERROR(VLOOKUP($D81,'Today''s Data'!$A$2:$BG$350,47,FALSE),"")</f>
        <v>-5.7999999999999996E-3</v>
      </c>
      <c r="AL81" s="15">
        <f>IFERROR(VLOOKUP($D81,'Today''s Data'!$A$2:$BG$350,46,FALSE),"")</f>
        <v>-2.9100000000000001E-2</v>
      </c>
      <c r="AM81" s="65">
        <v>100000000</v>
      </c>
      <c r="AN81" s="65">
        <f t="shared" si="38"/>
        <v>10360000000</v>
      </c>
      <c r="AO81" s="65" t="str">
        <f t="shared" si="39"/>
        <v>3RD LINER</v>
      </c>
      <c r="AP81" s="57">
        <f>IFERROR(VLOOKUP($D81,'Today''s Data'!$A$2:$BG$350,50,FALSE),"")</f>
        <v>0</v>
      </c>
    </row>
    <row r="82" spans="2:42" ht="16.5" hidden="1" customHeight="1" x14ac:dyDescent="0.35">
      <c r="B82" s="68">
        <v>77</v>
      </c>
      <c r="C82" s="11" t="s">
        <v>144</v>
      </c>
      <c r="D82" s="92" t="s">
        <v>145</v>
      </c>
      <c r="E82" s="12" t="s">
        <v>10</v>
      </c>
      <c r="F82" s="13" t="s">
        <v>61</v>
      </c>
      <c r="G82" s="65">
        <f>IFERROR(VLOOKUP($D82,'Today''s Data'!$A$2:$BD$350,2,FALSE),"")</f>
        <v>8.26</v>
      </c>
      <c r="H82" s="53">
        <f>IFERROR(VLOOKUP($D82,'Today''s Data'!$A$2:$BD$350,4,FALSE),"")</f>
        <v>4.6899999999999997E-2</v>
      </c>
      <c r="I82" s="14">
        <f>IFERROR(VLOOKUP($D82,'Today''s Data'!$A$2:$BD$350,29,FALSE),"")</f>
        <v>51.046596758500002</v>
      </c>
      <c r="J82" s="65">
        <f>IFERROR(VLOOKUP($D82,'Today''s Data'!$A$2:$BD$350,20,FALSE),"")</f>
        <v>7.5913000000000004</v>
      </c>
      <c r="K82" s="65">
        <f>IFERROR(VLOOKUP(D82,'Today''s Data'!$A$2:$BD$350,2,FALSE),"")</f>
        <v>8.26</v>
      </c>
      <c r="L82" s="15">
        <f t="shared" si="29"/>
        <v>8.8087679317112935E-2</v>
      </c>
      <c r="M82" s="65">
        <f>IFERROR(VLOOKUP($D82,'Previous Data'!$A$2:$BD$350,20,FALSE),"")</f>
        <v>7.5814000000000004</v>
      </c>
      <c r="N82" s="65">
        <f>IFERROR(VLOOKUP($D82,'Previous Data'!$A$2:$BD$350,2,FALSE),"")</f>
        <v>8</v>
      </c>
      <c r="O82" s="15">
        <f t="shared" si="30"/>
        <v>5.5214076555781207E-2</v>
      </c>
      <c r="P82" s="65">
        <f>IFERROR(VLOOKUP($D82,'Today''s Data'!$A$2:$BD$350,19,FALSE),"")</f>
        <v>7.7824</v>
      </c>
      <c r="Q82" s="65">
        <f>IFERROR(VLOOKUP($D82,'Today''s Data'!$A$2:$BD$350,2,FALSE),"")</f>
        <v>8.26</v>
      </c>
      <c r="R82" s="15">
        <f t="shared" si="31"/>
        <v>6.1369243421052606E-2</v>
      </c>
      <c r="S82" s="65">
        <f>IFERROR(VLOOKUP($D82,'Previous Data'!$A$2:$BD$350,19,FALSE),"")</f>
        <v>7.7417999999999996</v>
      </c>
      <c r="T82" s="65">
        <f>IFERROR(VLOOKUP($D82,'Previous Data'!$A$2:$BD$350,2,FALSE),"")</f>
        <v>8</v>
      </c>
      <c r="U82" s="15">
        <f t="shared" si="32"/>
        <v>3.3351416983130593E-2</v>
      </c>
      <c r="V82" s="64">
        <f t="shared" si="33"/>
        <v>2.5173553936743323E-2</v>
      </c>
      <c r="W82" s="65">
        <f>IFERROR(VLOOKUP($D82,'Today''s Data'!$A$2:$BD$350,18,FALSE),"")</f>
        <v>8.4600000000000009</v>
      </c>
      <c r="X82" s="65">
        <f>IFERROR(VLOOKUP($D82,'Today''s Data'!$A$2:$BD$350,2,FALSE),"")</f>
        <v>8.26</v>
      </c>
      <c r="Y82" s="15">
        <f t="shared" si="34"/>
        <v>2.4213075060532819E-2</v>
      </c>
      <c r="Z82" s="65">
        <f>IFERROR(VLOOKUP($D82,'Previous Data'!$A$2:$BD$350,18,FALSE),"")</f>
        <v>8.4924999999999997</v>
      </c>
      <c r="AA82" s="65">
        <f>IFERROR(VLOOKUP($D82,'Previous Data'!$A$2:$BD$350,2,FALSE),"")</f>
        <v>8</v>
      </c>
      <c r="AB82" s="15">
        <f t="shared" si="35"/>
        <v>6.1562499999999964E-2</v>
      </c>
      <c r="AC82" s="96" t="str">
        <f t="shared" si="36"/>
        <v>AOTS</v>
      </c>
      <c r="AD82" s="69">
        <f>IFERROR(VLOOKUP($D82,'Today''s Data'!$A$2:$BD$350,9,FALSE),"")</f>
        <v>289700</v>
      </c>
      <c r="AE82" s="69">
        <f>IFERROR(VLOOKUP($D82,'Today''s Data'!$A$2:$BD$350,39,FALSE),"")</f>
        <v>139380</v>
      </c>
      <c r="AF82" s="15">
        <f t="shared" si="37"/>
        <v>2.0784904577414265</v>
      </c>
      <c r="AG82" s="72">
        <f>IFERROR(VLOOKUP($D82,'Today''s Data'!$A$2:$BD$350,10,FALSE),"")</f>
        <v>2315033</v>
      </c>
      <c r="AH82" s="15">
        <f>IFERROR(VLOOKUP($D82,'Today''s Data'!$A$2:$BD$350,32,FALSE),"")</f>
        <v>4.82E-2</v>
      </c>
      <c r="AI82" s="12" t="str">
        <f>IFERROR(VLOOKUP($D82,'Today''s Data'!$A$2:$BD$350,33,FALSE),"")</f>
        <v>NEUTRAL</v>
      </c>
      <c r="AJ82" s="15">
        <f>IFERROR(VLOOKUP($D82,'Today''s Data'!$A$2:$BG$350,48,FALSE),"")</f>
        <v>-1.67E-2</v>
      </c>
      <c r="AK82" s="15">
        <f>IFERROR(VLOOKUP($D82,'Today''s Data'!$A$2:$BG$350,47,FALSE),"")</f>
        <v>-5.9200000000000003E-2</v>
      </c>
      <c r="AL82" s="15">
        <f>IFERROR(VLOOKUP($D82,'Today''s Data'!$A$2:$BG$350,46,FALSE),"")</f>
        <v>0.17829999999999999</v>
      </c>
      <c r="AM82" s="65">
        <v>324620008</v>
      </c>
      <c r="AN82" s="65">
        <f t="shared" si="38"/>
        <v>2681361266.0799999</v>
      </c>
      <c r="AO82" s="65" t="str">
        <f t="shared" si="39"/>
        <v>4TH LINER</v>
      </c>
      <c r="AP82" s="57">
        <f>IFERROR(VLOOKUP($D82,'Today''s Data'!$A$2:$BG$350,50,FALSE),"")</f>
        <v>705114</v>
      </c>
    </row>
    <row r="83" spans="2:42" ht="16.5" hidden="1" customHeight="1" x14ac:dyDescent="0.35">
      <c r="B83" s="67">
        <v>78</v>
      </c>
      <c r="C83" s="59" t="s">
        <v>146</v>
      </c>
      <c r="D83" s="93" t="s">
        <v>147</v>
      </c>
      <c r="E83" s="58" t="s">
        <v>43</v>
      </c>
      <c r="F83" s="60" t="s">
        <v>44</v>
      </c>
      <c r="G83" s="65">
        <f>IFERROR(VLOOKUP($D83,'Today''s Data'!$A$2:$BD$350,2,FALSE),"")</f>
        <v>7.3</v>
      </c>
      <c r="H83" s="53">
        <f>IFERROR(VLOOKUP($D83,'Today''s Data'!$A$2:$BD$350,4,FALSE),"")</f>
        <v>0</v>
      </c>
      <c r="I83" s="14">
        <f>IFERROR(VLOOKUP($D83,'Today''s Data'!$A$2:$BD$350,29,FALSE),"")</f>
        <v>47.526098253900003</v>
      </c>
      <c r="J83" s="65">
        <f>IFERROR(VLOOKUP($D83,'Today''s Data'!$A$2:$BD$350,20,FALSE),"")</f>
        <v>7.7626999999999997</v>
      </c>
      <c r="K83" s="65">
        <f>IFERROR(VLOOKUP(D83,'Today''s Data'!$A$2:$BD$350,2,FALSE),"")</f>
        <v>7.3</v>
      </c>
      <c r="L83" s="15">
        <f t="shared" si="29"/>
        <v>6.3383561643835601E-2</v>
      </c>
      <c r="M83" s="65">
        <f>IFERROR(VLOOKUP($D83,'Previous Data'!$A$2:$BD$350,20,FALSE),"")</f>
        <v>7.7877000000000001</v>
      </c>
      <c r="N83" s="65">
        <f>IFERROR(VLOOKUP($D83,'Previous Data'!$A$2:$BD$350,2,FALSE),"")</f>
        <v>7.26</v>
      </c>
      <c r="O83" s="15">
        <f t="shared" si="30"/>
        <v>7.2685950413223177E-2</v>
      </c>
      <c r="P83" s="65">
        <f>IFERROR(VLOOKUP($D83,'Today''s Data'!$A$2:$BD$350,19,FALSE),"")</f>
        <v>7.306</v>
      </c>
      <c r="Q83" s="65">
        <f>IFERROR(VLOOKUP($D83,'Today''s Data'!$A$2:$BD$350,2,FALSE),"")</f>
        <v>7.3</v>
      </c>
      <c r="R83" s="15">
        <f t="shared" si="31"/>
        <v>8.2191780821920925E-4</v>
      </c>
      <c r="S83" s="65">
        <f>IFERROR(VLOOKUP($D83,'Previous Data'!$A$2:$BD$350,19,FALSE),"")</f>
        <v>7.3064</v>
      </c>
      <c r="T83" s="65">
        <f>IFERROR(VLOOKUP($D83,'Previous Data'!$A$2:$BD$350,2,FALSE),"")</f>
        <v>7.26</v>
      </c>
      <c r="U83" s="15">
        <f t="shared" si="32"/>
        <v>6.3911845730027853E-3</v>
      </c>
      <c r="V83" s="64">
        <f t="shared" si="33"/>
        <v>6.2510265535176524E-2</v>
      </c>
      <c r="W83" s="65">
        <f>IFERROR(VLOOKUP($D83,'Today''s Data'!$A$2:$BD$350,18,FALSE),"")</f>
        <v>7.3419999999999996</v>
      </c>
      <c r="X83" s="65">
        <f>IFERROR(VLOOKUP($D83,'Today''s Data'!$A$2:$BD$350,2,FALSE),"")</f>
        <v>7.3</v>
      </c>
      <c r="Y83" s="15">
        <f t="shared" si="34"/>
        <v>5.7534246575342216E-3</v>
      </c>
      <c r="Z83" s="65">
        <f>IFERROR(VLOOKUP($D83,'Previous Data'!$A$2:$BD$350,18,FALSE),"")</f>
        <v>7.3490000000000002</v>
      </c>
      <c r="AA83" s="65">
        <f>IFERROR(VLOOKUP($D83,'Previous Data'!$A$2:$BD$350,2,FALSE),"")</f>
        <v>7.26</v>
      </c>
      <c r="AB83" s="15">
        <f t="shared" si="35"/>
        <v>1.2258953168044134E-2</v>
      </c>
      <c r="AC83" s="96" t="str">
        <f t="shared" si="36"/>
        <v/>
      </c>
      <c r="AD83" s="69">
        <f>IFERROR(VLOOKUP($D83,'Today''s Data'!$A$2:$BD$350,9,FALSE),"")</f>
        <v>71400</v>
      </c>
      <c r="AE83" s="69">
        <f>IFERROR(VLOOKUP($D83,'Today''s Data'!$A$2:$BD$350,39,FALSE),"")</f>
        <v>24310</v>
      </c>
      <c r="AF83" s="15">
        <f t="shared" si="37"/>
        <v>2.9370629370629371</v>
      </c>
      <c r="AG83" s="72">
        <f>IFERROR(VLOOKUP($D83,'Today''s Data'!$A$2:$BD$350,10,FALSE),"")</f>
        <v>515934</v>
      </c>
      <c r="AH83" s="15">
        <f>IFERROR(VLOOKUP($D83,'Today''s Data'!$A$2:$BD$350,32,FALSE),"")</f>
        <v>3.7499999999999999E-2</v>
      </c>
      <c r="AI83" s="12" t="str">
        <f>IFERROR(VLOOKUP($D83,'Today''s Data'!$A$2:$BD$350,33,FALSE),"")</f>
        <v>NEUTRAL</v>
      </c>
      <c r="AJ83" s="15">
        <f>IFERROR(VLOOKUP($D83,'Today''s Data'!$A$2:$BG$350,48,FALSE),"")</f>
        <v>-6.7999999999999996E-3</v>
      </c>
      <c r="AK83" s="15">
        <f>IFERROR(VLOOKUP($D83,'Today''s Data'!$A$2:$BG$350,47,FALSE),"")</f>
        <v>9.7000000000000003E-3</v>
      </c>
      <c r="AL83" s="15">
        <f>IFERROR(VLOOKUP($D83,'Today''s Data'!$A$2:$BG$350,46,FALSE),"")</f>
        <v>2.8199999999999999E-2</v>
      </c>
      <c r="AM83" s="65">
        <v>79087487</v>
      </c>
      <c r="AN83" s="65">
        <f t="shared" si="38"/>
        <v>577338655.10000002</v>
      </c>
      <c r="AO83" s="65" t="str">
        <f t="shared" si="39"/>
        <v>4TH LINER</v>
      </c>
      <c r="AP83" s="57">
        <f>IFERROR(VLOOKUP($D83,'Today''s Data'!$A$2:$BG$350,50,FALSE),"")</f>
        <v>-2184</v>
      </c>
    </row>
    <row r="84" spans="2:42" ht="16.5" hidden="1" customHeight="1" x14ac:dyDescent="0.35">
      <c r="B84" s="67">
        <v>79</v>
      </c>
      <c r="C84" s="11" t="s">
        <v>148</v>
      </c>
      <c r="D84" s="92" t="s">
        <v>149</v>
      </c>
      <c r="E84" s="12" t="s">
        <v>19</v>
      </c>
      <c r="F84" s="13" t="s">
        <v>19</v>
      </c>
      <c r="G84" s="65">
        <f>IFERROR(VLOOKUP($D84,'Today''s Data'!$A$2:$BD$350,2,FALSE),"")</f>
        <v>13.6</v>
      </c>
      <c r="H84" s="53">
        <f>IFERROR(VLOOKUP($D84,'Today''s Data'!$A$2:$BD$350,4,FALSE),"")</f>
        <v>-8.6999999999999994E-3</v>
      </c>
      <c r="I84" s="14">
        <f>IFERROR(VLOOKUP($D84,'Today''s Data'!$A$2:$BD$350,29,FALSE),"")</f>
        <v>40.836285627099997</v>
      </c>
      <c r="J84" s="65">
        <f>IFERROR(VLOOKUP($D84,'Today''s Data'!$A$2:$BD$350,20,FALSE),"")</f>
        <v>14.796799999999999</v>
      </c>
      <c r="K84" s="65">
        <f>IFERROR(VLOOKUP(D84,'Today''s Data'!$A$2:$BD$350,2,FALSE),"")</f>
        <v>13.6</v>
      </c>
      <c r="L84" s="15">
        <f t="shared" si="29"/>
        <v>8.7999999999999981E-2</v>
      </c>
      <c r="M84" s="65">
        <f>IFERROR(VLOOKUP($D84,'Previous Data'!$A$2:$BD$350,20,FALSE),"")</f>
        <v>14.8406</v>
      </c>
      <c r="N84" s="65">
        <f>IFERROR(VLOOKUP($D84,'Previous Data'!$A$2:$BD$350,2,FALSE),"")</f>
        <v>13.82</v>
      </c>
      <c r="O84" s="15">
        <f t="shared" si="30"/>
        <v>7.3849493487698981E-2</v>
      </c>
      <c r="P84" s="65">
        <f>IFERROR(VLOOKUP($D84,'Today''s Data'!$A$2:$BD$350,19,FALSE),"")</f>
        <v>14.3116</v>
      </c>
      <c r="Q84" s="65">
        <f>IFERROR(VLOOKUP($D84,'Today''s Data'!$A$2:$BD$350,2,FALSE),"")</f>
        <v>13.6</v>
      </c>
      <c r="R84" s="15">
        <f t="shared" si="31"/>
        <v>5.2323529411764755E-2</v>
      </c>
      <c r="S84" s="65">
        <f>IFERROR(VLOOKUP($D84,'Previous Data'!$A$2:$BD$350,19,FALSE),"")</f>
        <v>14.3368</v>
      </c>
      <c r="T84" s="65">
        <f>IFERROR(VLOOKUP($D84,'Previous Data'!$A$2:$BD$350,2,FALSE),"")</f>
        <v>13.82</v>
      </c>
      <c r="U84" s="15">
        <f t="shared" si="32"/>
        <v>3.7395079594790152E-2</v>
      </c>
      <c r="V84" s="64">
        <f t="shared" si="33"/>
        <v>3.3902568545794945E-2</v>
      </c>
      <c r="W84" s="65">
        <f>IFERROR(VLOOKUP($D84,'Today''s Data'!$A$2:$BD$350,18,FALSE),"")</f>
        <v>14.015000000000001</v>
      </c>
      <c r="X84" s="65">
        <f>IFERROR(VLOOKUP($D84,'Today''s Data'!$A$2:$BD$350,2,FALSE),"")</f>
        <v>13.6</v>
      </c>
      <c r="Y84" s="15">
        <f t="shared" si="34"/>
        <v>3.051470588235301E-2</v>
      </c>
      <c r="Z84" s="65">
        <f>IFERROR(VLOOKUP($D84,'Previous Data'!$A$2:$BD$350,18,FALSE),"")</f>
        <v>14.108000000000001</v>
      </c>
      <c r="AA84" s="65">
        <f>IFERROR(VLOOKUP($D84,'Previous Data'!$A$2:$BD$350,2,FALSE),"")</f>
        <v>13.82</v>
      </c>
      <c r="AB84" s="15">
        <f t="shared" si="35"/>
        <v>2.0839363241678746E-2</v>
      </c>
      <c r="AC84" s="96" t="str">
        <f t="shared" si="36"/>
        <v>REVERSE AOTS</v>
      </c>
      <c r="AD84" s="69">
        <f>IFERROR(VLOOKUP($D84,'Today''s Data'!$A$2:$BD$350,9,FALSE),"")</f>
        <v>3591300</v>
      </c>
      <c r="AE84" s="69">
        <f>IFERROR(VLOOKUP($D84,'Today''s Data'!$A$2:$BD$350,39,FALSE),"")</f>
        <v>5218135</v>
      </c>
      <c r="AF84" s="15">
        <f t="shared" si="37"/>
        <v>0.68823439792186292</v>
      </c>
      <c r="AG84" s="72">
        <f>IFERROR(VLOOKUP($D84,'Today''s Data'!$A$2:$BD$350,10,FALSE),"")</f>
        <v>48829964</v>
      </c>
      <c r="AH84" s="15">
        <f>IFERROR(VLOOKUP($D84,'Today''s Data'!$A$2:$BD$350,32,FALSE),"")</f>
        <v>2.6200000000000001E-2</v>
      </c>
      <c r="AI84" s="12" t="str">
        <f>IFERROR(VLOOKUP($D84,'Today''s Data'!$A$2:$BD$350,33,FALSE),"")</f>
        <v>LOW</v>
      </c>
      <c r="AJ84" s="15">
        <f>IFERROR(VLOOKUP($D84,'Today''s Data'!$A$2:$BG$350,48,FALSE),"")</f>
        <v>-1.4500000000000001E-2</v>
      </c>
      <c r="AK84" s="15">
        <f>IFERROR(VLOOKUP($D84,'Today''s Data'!$A$2:$BG$350,47,FALSE),"")</f>
        <v>-5.5599999999999997E-2</v>
      </c>
      <c r="AL84" s="15">
        <f>IFERROR(VLOOKUP($D84,'Today''s Data'!$A$2:$BG$350,46,FALSE),"")</f>
        <v>-5.5599999999999997E-2</v>
      </c>
      <c r="AM84" s="65">
        <v>13277470000</v>
      </c>
      <c r="AN84" s="65">
        <f t="shared" si="38"/>
        <v>180573592000</v>
      </c>
      <c r="AO84" s="65" t="s">
        <v>673</v>
      </c>
      <c r="AP84" s="57">
        <f>IFERROR(VLOOKUP($D84,'Today''s Data'!$A$2:$BG$350,50,FALSE),"")</f>
        <v>-254003976</v>
      </c>
    </row>
    <row r="85" spans="2:42" ht="16.5" hidden="1" customHeight="1" x14ac:dyDescent="0.35">
      <c r="B85" s="68">
        <v>80</v>
      </c>
      <c r="C85" s="11"/>
      <c r="D85" s="92" t="s">
        <v>610</v>
      </c>
      <c r="E85" s="12"/>
      <c r="F85" s="13"/>
      <c r="G85" s="65">
        <f>IFERROR(VLOOKUP($D85,'Today''s Data'!$A$2:$BD$350,2,FALSE),"")</f>
        <v>10.5</v>
      </c>
      <c r="H85" s="53">
        <f>IFERROR(VLOOKUP($D85,'Today''s Data'!$A$2:$BD$350,4,FALSE),"")</f>
        <v>2.9399999999999999E-2</v>
      </c>
      <c r="I85" s="14">
        <f>IFERROR(VLOOKUP($D85,'Today''s Data'!$A$2:$BD$350,29,FALSE),"")</f>
        <v>57.530508136500004</v>
      </c>
      <c r="J85" s="65">
        <f>IFERROR(VLOOKUP($D85,'Today''s Data'!$A$2:$BD$350,20,FALSE),"")</f>
        <v>10.422000000000001</v>
      </c>
      <c r="K85" s="65">
        <f>IFERROR(VLOOKUP(D85,'Today''s Data'!$A$2:$BD$350,2,FALSE),"")</f>
        <v>10.5</v>
      </c>
      <c r="L85" s="15">
        <f t="shared" si="29"/>
        <v>7.4841681059297062E-3</v>
      </c>
      <c r="M85" s="65">
        <f>IFERROR(VLOOKUP($D85,'Previous Data'!$A$2:$BD$350,20,FALSE),"")</f>
        <v>10.422000000000001</v>
      </c>
      <c r="N85" s="65">
        <f>IFERROR(VLOOKUP($D85,'Previous Data'!$A$2:$BD$350,2,FALSE),"")</f>
        <v>10.199999999999999</v>
      </c>
      <c r="O85" s="15">
        <f t="shared" si="30"/>
        <v>2.1764705882353071E-2</v>
      </c>
      <c r="P85" s="65">
        <f>IFERROR(VLOOKUP($D85,'Today''s Data'!$A$2:$BD$350,19,FALSE),"")</f>
        <v>10.260400000000001</v>
      </c>
      <c r="Q85" s="65">
        <f>IFERROR(VLOOKUP($D85,'Today''s Data'!$A$2:$BD$350,2,FALSE),"")</f>
        <v>10.5</v>
      </c>
      <c r="R85" s="15">
        <f t="shared" si="31"/>
        <v>2.3351916104635235E-2</v>
      </c>
      <c r="S85" s="65">
        <f>IFERROR(VLOOKUP($D85,'Previous Data'!$A$2:$BD$350,19,FALSE),"")</f>
        <v>10.272399999999999</v>
      </c>
      <c r="T85" s="65">
        <f>IFERROR(VLOOKUP($D85,'Previous Data'!$A$2:$BD$350,2,FALSE),"")</f>
        <v>10.199999999999999</v>
      </c>
      <c r="U85" s="15">
        <f t="shared" si="32"/>
        <v>7.0980392156862766E-3</v>
      </c>
      <c r="V85" s="64">
        <f t="shared" si="33"/>
        <v>1.5749873299286572E-2</v>
      </c>
      <c r="W85" s="65">
        <f>IFERROR(VLOOKUP($D85,'Today''s Data'!$A$2:$BD$350,18,FALSE),"")</f>
        <v>10.247999999999999</v>
      </c>
      <c r="X85" s="65">
        <f>IFERROR(VLOOKUP($D85,'Today''s Data'!$A$2:$BD$350,2,FALSE),"")</f>
        <v>10.5</v>
      </c>
      <c r="Y85" s="15">
        <f t="shared" si="34"/>
        <v>2.4590163934426295E-2</v>
      </c>
      <c r="Z85" s="65">
        <f>IFERROR(VLOOKUP($D85,'Previous Data'!$A$2:$BD$350,18,FALSE),"")</f>
        <v>10.243</v>
      </c>
      <c r="AA85" s="65">
        <f>IFERROR(VLOOKUP($D85,'Previous Data'!$A$2:$BD$350,2,FALSE),"")</f>
        <v>10.199999999999999</v>
      </c>
      <c r="AB85" s="15">
        <f t="shared" si="35"/>
        <v>4.2156862745099059E-3</v>
      </c>
      <c r="AC85" s="96" t="str">
        <f t="shared" si="36"/>
        <v>ZEUS STRIKE</v>
      </c>
      <c r="AD85" s="69">
        <f>IFERROR(VLOOKUP($D85,'Today''s Data'!$A$2:$BD$350,9,FALSE),"")</f>
        <v>2500</v>
      </c>
      <c r="AE85" s="69">
        <f>IFERROR(VLOOKUP($D85,'Today''s Data'!$A$2:$BD$350,39,FALSE),"")</f>
        <v>12269</v>
      </c>
      <c r="AF85" s="15">
        <f t="shared" si="37"/>
        <v>0.20376558806748715</v>
      </c>
      <c r="AG85" s="72">
        <f>IFERROR(VLOOKUP($D85,'Today''s Data'!$A$2:$BD$350,10,FALSE),"")</f>
        <v>26250</v>
      </c>
      <c r="AH85" s="15">
        <f>IFERROR(VLOOKUP($D85,'Today''s Data'!$A$2:$BD$350,32,FALSE),"")</f>
        <v>1.37E-2</v>
      </c>
      <c r="AI85" s="12" t="str">
        <f>IFERROR(VLOOKUP($D85,'Today''s Data'!$A$2:$BD$350,33,FALSE),"")</f>
        <v>LOW</v>
      </c>
      <c r="AJ85" s="15">
        <f>IFERROR(VLOOKUP($D85,'Today''s Data'!$A$2:$BG$350,48,FALSE),"")</f>
        <v>2.9399999999999999E-2</v>
      </c>
      <c r="AK85" s="15">
        <f>IFERROR(VLOOKUP($D85,'Today''s Data'!$A$2:$BG$350,47,FALSE),"")</f>
        <v>2.9399999999999999E-2</v>
      </c>
      <c r="AL85" s="15">
        <f>IFERROR(VLOOKUP($D85,'Today''s Data'!$A$2:$BG$350,46,FALSE),"")</f>
        <v>3.9600000000000003E-2</v>
      </c>
      <c r="AM85" s="65">
        <v>20000000</v>
      </c>
      <c r="AN85" s="65">
        <f t="shared" si="38"/>
        <v>210000000</v>
      </c>
      <c r="AO85" s="65" t="str">
        <f t="shared" si="39"/>
        <v>4TH LINER</v>
      </c>
      <c r="AP85" s="57">
        <f>IFERROR(VLOOKUP($D85,'Today''s Data'!$A$2:$BG$350,50,FALSE),"")</f>
        <v>20200</v>
      </c>
    </row>
    <row r="86" spans="2:42" ht="16.5" hidden="1" customHeight="1" x14ac:dyDescent="0.35">
      <c r="B86" s="67">
        <v>81</v>
      </c>
      <c r="C86" s="59" t="s">
        <v>150</v>
      </c>
      <c r="D86" s="93" t="s">
        <v>151</v>
      </c>
      <c r="E86" s="58" t="s">
        <v>39</v>
      </c>
      <c r="F86" s="60" t="s">
        <v>47</v>
      </c>
      <c r="G86" s="65">
        <f>IFERROR(VLOOKUP($D86,'Today''s Data'!$A$2:$BD$350,2,FALSE),"")</f>
        <v>10.6</v>
      </c>
      <c r="H86" s="53">
        <f>IFERROR(VLOOKUP($D86,'Today''s Data'!$A$2:$BD$350,4,FALSE),"")</f>
        <v>0</v>
      </c>
      <c r="I86" s="14">
        <f>IFERROR(VLOOKUP($D86,'Today''s Data'!$A$2:$BD$350,29,FALSE),"")</f>
        <v>41.505805087200002</v>
      </c>
      <c r="J86" s="65">
        <f>IFERROR(VLOOKUP($D86,'Today''s Data'!$A$2:$BD$350,20,FALSE),"")</f>
        <v>11.1608</v>
      </c>
      <c r="K86" s="65">
        <f>IFERROR(VLOOKUP(D86,'Today''s Data'!$A$2:$BD$350,2,FALSE),"")</f>
        <v>10.6</v>
      </c>
      <c r="L86" s="15">
        <f t="shared" si="29"/>
        <v>5.2905660377358533E-2</v>
      </c>
      <c r="M86" s="65">
        <f>IFERROR(VLOOKUP($D86,'Previous Data'!$A$2:$BD$350,20,FALSE),"")</f>
        <v>11.1806</v>
      </c>
      <c r="N86" s="65">
        <f>IFERROR(VLOOKUP($D86,'Previous Data'!$A$2:$BD$350,2,FALSE),"")</f>
        <v>10.56</v>
      </c>
      <c r="O86" s="15">
        <f t="shared" si="30"/>
        <v>5.8768939393939353E-2</v>
      </c>
      <c r="P86" s="65">
        <f>IFERROR(VLOOKUP($D86,'Today''s Data'!$A$2:$BD$350,19,FALSE),"")</f>
        <v>10.896000000000001</v>
      </c>
      <c r="Q86" s="65">
        <f>IFERROR(VLOOKUP($D86,'Today''s Data'!$A$2:$BD$350,2,FALSE),"")</f>
        <v>10.6</v>
      </c>
      <c r="R86" s="15">
        <f t="shared" si="31"/>
        <v>2.7924528301886901E-2</v>
      </c>
      <c r="S86" s="65">
        <f>IFERROR(VLOOKUP($D86,'Previous Data'!$A$2:$BD$350,19,FALSE),"")</f>
        <v>10.925599999999999</v>
      </c>
      <c r="T86" s="65">
        <f>IFERROR(VLOOKUP($D86,'Previous Data'!$A$2:$BD$350,2,FALSE),"")</f>
        <v>10.56</v>
      </c>
      <c r="U86" s="15">
        <f t="shared" si="32"/>
        <v>3.4621212121212004E-2</v>
      </c>
      <c r="V86" s="64">
        <f t="shared" si="33"/>
        <v>2.4302496328927978E-2</v>
      </c>
      <c r="W86" s="65">
        <f>IFERROR(VLOOKUP($D86,'Today''s Data'!$A$2:$BD$350,18,FALSE),"")</f>
        <v>10.750999999999999</v>
      </c>
      <c r="X86" s="65">
        <f>IFERROR(VLOOKUP($D86,'Today''s Data'!$A$2:$BD$350,2,FALSE),"")</f>
        <v>10.6</v>
      </c>
      <c r="Y86" s="15">
        <f t="shared" si="34"/>
        <v>1.4245283018867906E-2</v>
      </c>
      <c r="Z86" s="65">
        <f>IFERROR(VLOOKUP($D86,'Previous Data'!$A$2:$BD$350,18,FALSE),"")</f>
        <v>10.781000000000001</v>
      </c>
      <c r="AA86" s="65">
        <f>IFERROR(VLOOKUP($D86,'Previous Data'!$A$2:$BD$350,2,FALSE),"")</f>
        <v>10.56</v>
      </c>
      <c r="AB86" s="15">
        <f t="shared" si="35"/>
        <v>2.0928030303030309E-2</v>
      </c>
      <c r="AC86" s="96" t="str">
        <f t="shared" si="36"/>
        <v>REVERSE AOTS</v>
      </c>
      <c r="AD86" s="69">
        <f>IFERROR(VLOOKUP($D86,'Today''s Data'!$A$2:$BD$350,9,FALSE),"")</f>
        <v>14400</v>
      </c>
      <c r="AE86" s="69">
        <f>IFERROR(VLOOKUP($D86,'Today''s Data'!$A$2:$BD$350,39,FALSE),"")</f>
        <v>47355</v>
      </c>
      <c r="AF86" s="15">
        <f t="shared" si="37"/>
        <v>0.30408615774469433</v>
      </c>
      <c r="AG86" s="72">
        <f>IFERROR(VLOOKUP($D86,'Today''s Data'!$A$2:$BD$350,10,FALSE),"")</f>
        <v>152450</v>
      </c>
      <c r="AH86" s="15">
        <f>IFERROR(VLOOKUP($D86,'Today''s Data'!$A$2:$BD$350,32,FALSE),"")</f>
        <v>2.98E-2</v>
      </c>
      <c r="AI86" s="12" t="str">
        <f>IFERROR(VLOOKUP($D86,'Today''s Data'!$A$2:$BD$350,33,FALSE),"")</f>
        <v>LOW</v>
      </c>
      <c r="AJ86" s="15">
        <f>IFERROR(VLOOKUP($D86,'Today''s Data'!$A$2:$BG$350,48,FALSE),"")</f>
        <v>0</v>
      </c>
      <c r="AK86" s="15">
        <f>IFERROR(VLOOKUP($D86,'Today''s Data'!$A$2:$BG$350,47,FALSE),"")</f>
        <v>0</v>
      </c>
      <c r="AL86" s="15">
        <f>IFERROR(VLOOKUP($D86,'Today''s Data'!$A$2:$BG$350,46,FALSE),"")</f>
        <v>-2.93E-2</v>
      </c>
      <c r="AM86" s="65">
        <v>1943960024</v>
      </c>
      <c r="AN86" s="65">
        <f t="shared" si="38"/>
        <v>20605976254.399998</v>
      </c>
      <c r="AO86" s="65" t="str">
        <f t="shared" si="39"/>
        <v>3RD LINER</v>
      </c>
      <c r="AP86" s="57">
        <f>IFERROR(VLOOKUP($D86,'Today''s Data'!$A$2:$BG$350,50,FALSE),"")</f>
        <v>-404636</v>
      </c>
    </row>
    <row r="87" spans="2:42" ht="16.5" hidden="1" customHeight="1" x14ac:dyDescent="0.35">
      <c r="B87" s="67">
        <v>82</v>
      </c>
      <c r="C87" s="11" t="s">
        <v>477</v>
      </c>
      <c r="D87" s="92" t="s">
        <v>478</v>
      </c>
      <c r="E87" s="12" t="s">
        <v>19</v>
      </c>
      <c r="F87" s="13" t="s">
        <v>19</v>
      </c>
      <c r="G87" s="65">
        <f>IFERROR(VLOOKUP($D87,'Today''s Data'!$A$2:$BD$350,2,FALSE),"")</f>
        <v>3.98</v>
      </c>
      <c r="H87" s="53">
        <f>IFERROR(VLOOKUP($D87,'Today''s Data'!$A$2:$BD$350,4,FALSE),"")</f>
        <v>-2.5000000000000001E-3</v>
      </c>
      <c r="I87" s="14">
        <f>IFERROR(VLOOKUP($D87,'Today''s Data'!$A$2:$BD$350,29,FALSE),"")</f>
        <v>48.082529005600001</v>
      </c>
      <c r="J87" s="65">
        <f>IFERROR(VLOOKUP($D87,'Today''s Data'!$A$2:$BD$350,20,FALSE),"")</f>
        <v>3.9140000000000001</v>
      </c>
      <c r="K87" s="65">
        <f>IFERROR(VLOOKUP(D87,'Today''s Data'!$A$2:$BD$350,2,FALSE),"")</f>
        <v>3.98</v>
      </c>
      <c r="L87" s="15">
        <f t="shared" ref="L87:L150" si="40">IFERROR(IF(OR(ISBLANK(J87),ISBLANK(K87)),"",(MAX(J87,K87)-MIN(J87,K87))/MIN(J87,K87)),"")</f>
        <v>1.6862544711292754E-2</v>
      </c>
      <c r="M87" s="65">
        <f>IFERROR(VLOOKUP($D87,'Previous Data'!$A$2:$BD$350,20,FALSE),"")</f>
        <v>3.9325000000000001</v>
      </c>
      <c r="N87" s="65">
        <f>IFERROR(VLOOKUP($D87,'Previous Data'!$A$2:$BD$350,2,FALSE),"")</f>
        <v>3.85</v>
      </c>
      <c r="O87" s="15">
        <f t="shared" ref="O87:O150" si="41">IFERROR(IF(OR(ISBLANK(M87),ISBLANK(N87)),"",(MAX(M87,N87)-MIN(M87,N87))/MIN(M87,N87)),"")</f>
        <v>2.1428571428571432E-2</v>
      </c>
      <c r="P87" s="65">
        <f>IFERROR(VLOOKUP($D87,'Today''s Data'!$A$2:$BD$350,19,FALSE),"")</f>
        <v>3.9407999999999999</v>
      </c>
      <c r="Q87" s="65">
        <f>IFERROR(VLOOKUP($D87,'Today''s Data'!$A$2:$BD$350,2,FALSE),"")</f>
        <v>3.98</v>
      </c>
      <c r="R87" s="15">
        <f t="shared" ref="R87:R150" si="42">IFERROR(IF(OR(ISBLANK(P87),ISBLANK(Q87)),"",(MAX(P87,Q87)-MIN(P87,Q87))/MIN(P87,Q87)),"")</f>
        <v>9.9472188388144856E-3</v>
      </c>
      <c r="S87" s="65">
        <f>IFERROR(VLOOKUP($D87,'Previous Data'!$A$2:$BD$350,19,FALSE),"")</f>
        <v>3.9104000000000001</v>
      </c>
      <c r="T87" s="65">
        <f>IFERROR(VLOOKUP($D87,'Previous Data'!$A$2:$BD$350,2,FALSE),"")</f>
        <v>3.85</v>
      </c>
      <c r="U87" s="15">
        <f t="shared" ref="U87:U150" si="43">IFERROR(IF(OR(ISBLANK(S87),ISBLANK(T87)),"",(MAX(S87,T87)-MIN(S87,T87))/MIN(S87,T87)),"")</f>
        <v>1.5688311688311689E-2</v>
      </c>
      <c r="V87" s="64">
        <f t="shared" ref="V87:V150" si="44">IFERROR((MAX(J87,P87)-MIN(J87,P87))/MIN(J87,P87),"")</f>
        <v>6.8472151251915466E-3</v>
      </c>
      <c r="W87" s="65">
        <f>IFERROR(VLOOKUP($D87,'Today''s Data'!$A$2:$BD$350,18,FALSE),"")</f>
        <v>4.2184999999999997</v>
      </c>
      <c r="X87" s="65">
        <f>IFERROR(VLOOKUP($D87,'Today''s Data'!$A$2:$BD$350,2,FALSE),"")</f>
        <v>3.98</v>
      </c>
      <c r="Y87" s="15">
        <f t="shared" ref="Y87:Y150" si="45">IFERROR(IF(OR(ISBLANK(W87),ISBLANK(X87)),"",(MAX(W87,X87)-MIN(W87,X87))/MIN(W87,X87)),"")</f>
        <v>5.9924623115577814E-2</v>
      </c>
      <c r="Z87" s="65">
        <f>IFERROR(VLOOKUP($D87,'Previous Data'!$A$2:$BD$350,18,FALSE),"")</f>
        <v>4.1820000000000004</v>
      </c>
      <c r="AA87" s="65">
        <f>IFERROR(VLOOKUP($D87,'Previous Data'!$A$2:$BD$350,2,FALSE),"")</f>
        <v>3.85</v>
      </c>
      <c r="AB87" s="15">
        <f t="shared" ref="AB87:AB150" si="46">IFERROR(IF(OR(ISBLANK(Z87),ISBLANK(AA87)),"",(MAX(Z87,AA87)-MIN(Z87,AA87))/MIN(Z87,AA87)),"")</f>
        <v>8.6233766233766315E-2</v>
      </c>
      <c r="AC87" s="96" t="str">
        <f t="shared" ref="AC87:AC150" si="47">IF(AND(J87&gt;P87,J87&gt;W87,M87&gt;N87,J87&lt;K87,L87&lt;2%),"ZEUS STRIKE",IF(AND(W87&gt;Z87,P87&gt;S87,J87&gt;M87,G87&gt;W87,W87&gt;P87,P87&gt;J87),"AOTS+",IF(AND(W87&gt;P87,P87&gt;J87),"AOTS",IF(AND(G87&gt;J87,G87&gt;P87,G87&gt;W87,W87&gt;J87,J87&gt;P87,V87&lt;2%),"FOR AOTS",IF(AND(J87&gt;P87,P87&gt;W87,W87&gt;X87),"REVERSE AOTS",IF(AND(J87&gt;P87,P87&gt;W87),"REVERSE AOTS",""))))))</f>
        <v>AOTS</v>
      </c>
      <c r="AD87" s="69">
        <f>IFERROR(VLOOKUP($D87,'Today''s Data'!$A$2:$BD$350,9,FALSE),"")</f>
        <v>297000</v>
      </c>
      <c r="AE87" s="69">
        <f>IFERROR(VLOOKUP($D87,'Today''s Data'!$A$2:$BD$350,39,FALSE),"")</f>
        <v>1730750</v>
      </c>
      <c r="AF87" s="15">
        <f t="shared" ref="AF87:AF150" si="48">IFERROR(AD87/AE87,"")</f>
        <v>0.17160190668785208</v>
      </c>
      <c r="AG87" s="72">
        <f>IFERROR(VLOOKUP($D87,'Today''s Data'!$A$2:$BD$350,10,FALSE),"")</f>
        <v>1155990</v>
      </c>
      <c r="AH87" s="15">
        <f>IFERROR(VLOOKUP($D87,'Today''s Data'!$A$2:$BD$350,32,FALSE),"")</f>
        <v>0.1041</v>
      </c>
      <c r="AI87" s="12" t="str">
        <f>IFERROR(VLOOKUP($D87,'Today''s Data'!$A$2:$BD$350,33,FALSE),"")</f>
        <v>HIGH</v>
      </c>
      <c r="AJ87" s="15">
        <f>IFERROR(VLOOKUP($D87,'Today''s Data'!$A$2:$BG$350,48,FALSE),"")</f>
        <v>1.0200000000000001E-2</v>
      </c>
      <c r="AK87" s="15">
        <f>IFERROR(VLOOKUP($D87,'Today''s Data'!$A$2:$BG$350,47,FALSE),"")</f>
        <v>-0.1404</v>
      </c>
      <c r="AL87" s="15">
        <f>IFERROR(VLOOKUP($D87,'Today''s Data'!$A$2:$BG$350,46,FALSE),"")</f>
        <v>6.4199999999999993E-2</v>
      </c>
      <c r="AM87" s="65">
        <v>2062276060</v>
      </c>
      <c r="AN87" s="65">
        <f t="shared" si="38"/>
        <v>8207858718.8000002</v>
      </c>
      <c r="AO87" s="65" t="str">
        <f t="shared" si="39"/>
        <v>3RD LINER</v>
      </c>
      <c r="AP87" s="57">
        <f>IFERROR(VLOOKUP($D87,'Today''s Data'!$A$2:$BG$350,50,FALSE),"")</f>
        <v>-3569000</v>
      </c>
    </row>
    <row r="88" spans="2:42" ht="16.5" hidden="1" customHeight="1" x14ac:dyDescent="0.35">
      <c r="B88" s="68">
        <v>83</v>
      </c>
      <c r="C88" s="59" t="s">
        <v>152</v>
      </c>
      <c r="D88" s="93" t="s">
        <v>153</v>
      </c>
      <c r="E88" s="58" t="s">
        <v>39</v>
      </c>
      <c r="F88" s="60" t="s">
        <v>47</v>
      </c>
      <c r="G88" s="65">
        <f>IFERROR(VLOOKUP($D88,'Today''s Data'!$A$2:$BD$350,2,FALSE),"")</f>
        <v>11.2</v>
      </c>
      <c r="H88" s="53">
        <f>IFERROR(VLOOKUP($D88,'Today''s Data'!$A$2:$BD$350,4,FALSE),"")</f>
        <v>-3.78E-2</v>
      </c>
      <c r="I88" s="14">
        <f>IFERROR(VLOOKUP($D88,'Today''s Data'!$A$2:$BD$350,29,FALSE),"")</f>
        <v>39.521984203199999</v>
      </c>
      <c r="J88" s="65">
        <f>IFERROR(VLOOKUP($D88,'Today''s Data'!$A$2:$BD$350,20,FALSE),"")</f>
        <v>11.045199999999999</v>
      </c>
      <c r="K88" s="65">
        <f>IFERROR(VLOOKUP(D88,'Today''s Data'!$A$2:$BD$350,2,FALSE),"")</f>
        <v>11.2</v>
      </c>
      <c r="L88" s="15">
        <f t="shared" si="40"/>
        <v>1.4015137797414246E-2</v>
      </c>
      <c r="M88" s="65">
        <f>IFERROR(VLOOKUP($D88,'Previous Data'!$A$2:$BD$350,20,FALSE),"")</f>
        <v>11.02</v>
      </c>
      <c r="N88" s="65">
        <f>IFERROR(VLOOKUP($D88,'Previous Data'!$A$2:$BD$350,2,FALSE),"")</f>
        <v>11.64</v>
      </c>
      <c r="O88" s="15">
        <f t="shared" si="41"/>
        <v>5.6261343012704267E-2</v>
      </c>
      <c r="P88" s="65">
        <f>IFERROR(VLOOKUP($D88,'Today''s Data'!$A$2:$BD$350,19,FALSE),"")</f>
        <v>11.646000000000001</v>
      </c>
      <c r="Q88" s="65">
        <f>IFERROR(VLOOKUP($D88,'Today''s Data'!$A$2:$BD$350,2,FALSE),"")</f>
        <v>11.2</v>
      </c>
      <c r="R88" s="15">
        <f t="shared" si="42"/>
        <v>3.9821428571428709E-2</v>
      </c>
      <c r="S88" s="65">
        <f>IFERROR(VLOOKUP($D88,'Previous Data'!$A$2:$BD$350,19,FALSE),"")</f>
        <v>11.652799999999999</v>
      </c>
      <c r="T88" s="65">
        <f>IFERROR(VLOOKUP($D88,'Previous Data'!$A$2:$BD$350,2,FALSE),"")</f>
        <v>11.64</v>
      </c>
      <c r="U88" s="15">
        <f t="shared" si="43"/>
        <v>1.0996563573881951E-3</v>
      </c>
      <c r="V88" s="64">
        <f t="shared" si="44"/>
        <v>5.4394669177561417E-2</v>
      </c>
      <c r="W88" s="65">
        <f>IFERROR(VLOOKUP($D88,'Today''s Data'!$A$2:$BD$350,18,FALSE),"")</f>
        <v>11.718999999999999</v>
      </c>
      <c r="X88" s="65">
        <f>IFERROR(VLOOKUP($D88,'Today''s Data'!$A$2:$BD$350,2,FALSE),"")</f>
        <v>11.2</v>
      </c>
      <c r="Y88" s="15">
        <f t="shared" si="45"/>
        <v>4.6339285714285729E-2</v>
      </c>
      <c r="Z88" s="65">
        <f>IFERROR(VLOOKUP($D88,'Previous Data'!$A$2:$BD$350,18,FALSE),"")</f>
        <v>11.8</v>
      </c>
      <c r="AA88" s="65">
        <f>IFERROR(VLOOKUP($D88,'Previous Data'!$A$2:$BD$350,2,FALSE),"")</f>
        <v>11.64</v>
      </c>
      <c r="AB88" s="15">
        <f t="shared" si="46"/>
        <v>1.3745704467353964E-2</v>
      </c>
      <c r="AC88" s="96" t="str">
        <f t="shared" si="47"/>
        <v>AOTS</v>
      </c>
      <c r="AD88" s="69">
        <f>IFERROR(VLOOKUP($D88,'Today''s Data'!$A$2:$BD$350,9,FALSE),"")</f>
        <v>8866600</v>
      </c>
      <c r="AE88" s="69">
        <f>IFERROR(VLOOKUP($D88,'Today''s Data'!$A$2:$BD$350,39,FALSE),"")</f>
        <v>3244540</v>
      </c>
      <c r="AF88" s="15">
        <f t="shared" si="48"/>
        <v>2.7327756785245367</v>
      </c>
      <c r="AG88" s="72">
        <f>IFERROR(VLOOKUP($D88,'Today''s Data'!$A$2:$BD$350,10,FALSE),"")</f>
        <v>99487306</v>
      </c>
      <c r="AH88" s="15">
        <f>IFERROR(VLOOKUP($D88,'Today''s Data'!$A$2:$BD$350,32,FALSE),"")</f>
        <v>2.69E-2</v>
      </c>
      <c r="AI88" s="12" t="str">
        <f>IFERROR(VLOOKUP($D88,'Today''s Data'!$A$2:$BD$350,33,FALSE),"")</f>
        <v>LOW</v>
      </c>
      <c r="AJ88" s="15">
        <f>IFERROR(VLOOKUP($D88,'Today''s Data'!$A$2:$BG$350,48,FALSE),"")</f>
        <v>-2.2700000000000001E-2</v>
      </c>
      <c r="AK88" s="15">
        <f>IFERROR(VLOOKUP($D88,'Today''s Data'!$A$2:$BG$350,47,FALSE),"")</f>
        <v>-8.0500000000000002E-2</v>
      </c>
      <c r="AL88" s="15">
        <f>IFERROR(VLOOKUP($D88,'Today''s Data'!$A$2:$BG$350,46,FALSE),"")</f>
        <v>1.2699999999999999E-2</v>
      </c>
      <c r="AM88" s="65">
        <v>7142857990</v>
      </c>
      <c r="AN88" s="65">
        <f t="shared" si="38"/>
        <v>80000009488</v>
      </c>
      <c r="AO88" s="65" t="str">
        <f t="shared" si="39"/>
        <v>3RD LINER</v>
      </c>
      <c r="AP88" s="57">
        <f>IFERROR(VLOOKUP($D88,'Today''s Data'!$A$2:$BG$350,50,FALSE),"")</f>
        <v>65161972.000100002</v>
      </c>
    </row>
    <row r="89" spans="2:42" ht="16.5" hidden="1" customHeight="1" x14ac:dyDescent="0.35">
      <c r="B89" s="67">
        <v>84</v>
      </c>
      <c r="C89" s="11"/>
      <c r="D89" s="92" t="s">
        <v>611</v>
      </c>
      <c r="E89" s="12"/>
      <c r="F89" s="13"/>
      <c r="G89" s="65">
        <f>IFERROR(VLOOKUP($D89,'Today''s Data'!$A$2:$BD$350,2,FALSE),"")</f>
        <v>2.4500000000000002</v>
      </c>
      <c r="H89" s="53">
        <f>IFERROR(VLOOKUP($D89,'Today''s Data'!$A$2:$BD$350,4,FALSE),"")</f>
        <v>4.1000000000000003E-3</v>
      </c>
      <c r="I89" s="14">
        <f>IFERROR(VLOOKUP($D89,'Today''s Data'!$A$2:$BD$350,29,FALSE),"")</f>
        <v>44.733844693199998</v>
      </c>
      <c r="J89" s="65">
        <f>IFERROR(VLOOKUP($D89,'Today''s Data'!$A$2:$BD$350,20,FALSE),"")</f>
        <v>2.5291999999999999</v>
      </c>
      <c r="K89" s="65">
        <f>IFERROR(VLOOKUP(D89,'Today''s Data'!$A$2:$BD$350,2,FALSE),"")</f>
        <v>2.4500000000000002</v>
      </c>
      <c r="L89" s="15">
        <f t="shared" si="40"/>
        <v>3.2326530612244782E-2</v>
      </c>
      <c r="M89" s="65">
        <f>IFERROR(VLOOKUP($D89,'Previous Data'!$A$2:$BD$350,20,FALSE),"")</f>
        <v>2.5306999999999999</v>
      </c>
      <c r="N89" s="65">
        <f>IFERROR(VLOOKUP($D89,'Previous Data'!$A$2:$BD$350,2,FALSE),"")</f>
        <v>2.42</v>
      </c>
      <c r="O89" s="15">
        <f t="shared" si="41"/>
        <v>4.5743801652892574E-2</v>
      </c>
      <c r="P89" s="65">
        <f>IFERROR(VLOOKUP($D89,'Today''s Data'!$A$2:$BD$350,19,FALSE),"")</f>
        <v>2.6566000000000001</v>
      </c>
      <c r="Q89" s="65">
        <f>IFERROR(VLOOKUP($D89,'Today''s Data'!$A$2:$BD$350,2,FALSE),"")</f>
        <v>2.4500000000000002</v>
      </c>
      <c r="R89" s="15">
        <f t="shared" si="42"/>
        <v>8.4326530612244849E-2</v>
      </c>
      <c r="S89" s="65">
        <f>IFERROR(VLOOKUP($D89,'Previous Data'!$A$2:$BD$350,19,FALSE),"")</f>
        <v>2.6726000000000001</v>
      </c>
      <c r="T89" s="65">
        <f>IFERROR(VLOOKUP($D89,'Previous Data'!$A$2:$BD$350,2,FALSE),"")</f>
        <v>2.42</v>
      </c>
      <c r="U89" s="15">
        <f t="shared" si="43"/>
        <v>0.10438016528925627</v>
      </c>
      <c r="V89" s="64">
        <f t="shared" si="44"/>
        <v>5.0371659022615922E-2</v>
      </c>
      <c r="W89" s="65">
        <f>IFERROR(VLOOKUP($D89,'Today''s Data'!$A$2:$BD$350,18,FALSE),"")</f>
        <v>2.6175000000000002</v>
      </c>
      <c r="X89" s="65">
        <f>IFERROR(VLOOKUP($D89,'Today''s Data'!$A$2:$BD$350,2,FALSE),"")</f>
        <v>2.4500000000000002</v>
      </c>
      <c r="Y89" s="15">
        <f t="shared" si="45"/>
        <v>6.8367346938775497E-2</v>
      </c>
      <c r="Z89" s="65">
        <f>IFERROR(VLOOKUP($D89,'Previous Data'!$A$2:$BD$350,18,FALSE),"")</f>
        <v>2.6385000000000001</v>
      </c>
      <c r="AA89" s="65">
        <f>IFERROR(VLOOKUP($D89,'Previous Data'!$A$2:$BD$350,2,FALSE),"")</f>
        <v>2.42</v>
      </c>
      <c r="AB89" s="15">
        <f t="shared" si="46"/>
        <v>9.028925619834717E-2</v>
      </c>
      <c r="AC89" s="96" t="str">
        <f t="shared" si="47"/>
        <v/>
      </c>
      <c r="AD89" s="69">
        <f>IFERROR(VLOOKUP($D89,'Today''s Data'!$A$2:$BD$350,9,FALSE),"")</f>
        <v>44000</v>
      </c>
      <c r="AE89" s="69">
        <f>IFERROR(VLOOKUP($D89,'Today''s Data'!$A$2:$BD$350,39,FALSE),"")</f>
        <v>174150</v>
      </c>
      <c r="AF89" s="15">
        <f t="shared" si="48"/>
        <v>0.25265575653172551</v>
      </c>
      <c r="AG89" s="72">
        <f>IFERROR(VLOOKUP($D89,'Today''s Data'!$A$2:$BD$350,10,FALSE),"")</f>
        <v>104940</v>
      </c>
      <c r="AH89" s="15">
        <f>IFERROR(VLOOKUP($D89,'Today''s Data'!$A$2:$BD$350,32,FALSE),"")</f>
        <v>8.4500000000000006E-2</v>
      </c>
      <c r="AI89" s="12" t="str">
        <f>IFERROR(VLOOKUP($D89,'Today''s Data'!$A$2:$BD$350,33,FALSE),"")</f>
        <v>HIGH</v>
      </c>
      <c r="AJ89" s="15">
        <f>IFERROR(VLOOKUP($D89,'Today''s Data'!$A$2:$BG$350,48,FALSE),"")</f>
        <v>1.24E-2</v>
      </c>
      <c r="AK89" s="15">
        <f>IFERROR(VLOOKUP($D89,'Today''s Data'!$A$2:$BG$350,47,FALSE),"")</f>
        <v>-9.2600000000000002E-2</v>
      </c>
      <c r="AL89" s="15">
        <f>IFERROR(VLOOKUP($D89,'Today''s Data'!$A$2:$BG$350,46,FALSE),"")</f>
        <v>-1.61E-2</v>
      </c>
      <c r="AM89" s="65">
        <v>626000000</v>
      </c>
      <c r="AN89" s="65">
        <f t="shared" si="38"/>
        <v>1533700000</v>
      </c>
      <c r="AO89" s="65" t="str">
        <f t="shared" si="39"/>
        <v>4TH LINER</v>
      </c>
      <c r="AP89" s="57">
        <f>IFERROR(VLOOKUP($D89,'Today''s Data'!$A$2:$BG$350,50,FALSE),"")</f>
        <v>75450</v>
      </c>
    </row>
    <row r="90" spans="2:42" ht="16.5" hidden="1" customHeight="1" x14ac:dyDescent="0.35">
      <c r="B90" s="67">
        <v>85</v>
      </c>
      <c r="C90" s="11" t="s">
        <v>154</v>
      </c>
      <c r="D90" s="92" t="s">
        <v>625</v>
      </c>
      <c r="E90" s="12" t="s">
        <v>10</v>
      </c>
      <c r="F90" s="13" t="s">
        <v>31</v>
      </c>
      <c r="G90" s="65">
        <f>IFERROR(VLOOKUP($D90,'Today''s Data'!$A$2:$BD$350,2,FALSE),"")</f>
        <v>14.12</v>
      </c>
      <c r="H90" s="53">
        <f>IFERROR(VLOOKUP($D90,'Today''s Data'!$A$2:$BD$350,4,FALSE),"")</f>
        <v>-1.67E-2</v>
      </c>
      <c r="I90" s="14">
        <f>IFERROR(VLOOKUP($D90,'Today''s Data'!$A$2:$BD$350,29,FALSE),"")</f>
        <v>31.762149288900002</v>
      </c>
      <c r="J90" s="65">
        <f>IFERROR(VLOOKUP($D90,'Today''s Data'!$A$2:$BD$350,20,FALSE),"")</f>
        <v>14.8668</v>
      </c>
      <c r="K90" s="65">
        <f>IFERROR(VLOOKUP(D90,'Today''s Data'!$A$2:$BD$350,2,FALSE),"")</f>
        <v>14.12</v>
      </c>
      <c r="L90" s="15">
        <f t="shared" si="40"/>
        <v>5.2889518413597764E-2</v>
      </c>
      <c r="M90" s="65">
        <f>IFERROR(VLOOKUP($D90,'Previous Data'!$A$2:$BD$350,20,FALSE),"")</f>
        <v>14.884600000000001</v>
      </c>
      <c r="N90" s="65">
        <f>IFERROR(VLOOKUP($D90,'Previous Data'!$A$2:$BD$350,2,FALSE),"")</f>
        <v>14.6</v>
      </c>
      <c r="O90" s="15">
        <f t="shared" si="41"/>
        <v>1.9493150684931581E-2</v>
      </c>
      <c r="P90" s="65">
        <f>IFERROR(VLOOKUP($D90,'Today''s Data'!$A$2:$BD$350,19,FALSE),"")</f>
        <v>14.846</v>
      </c>
      <c r="Q90" s="65">
        <f>IFERROR(VLOOKUP($D90,'Today''s Data'!$A$2:$BD$350,2,FALSE),"")</f>
        <v>14.12</v>
      </c>
      <c r="R90" s="15">
        <f t="shared" si="42"/>
        <v>5.1416430594900912E-2</v>
      </c>
      <c r="S90" s="65">
        <f>IFERROR(VLOOKUP($D90,'Previous Data'!$A$2:$BD$350,19,FALSE),"")</f>
        <v>14.872</v>
      </c>
      <c r="T90" s="65">
        <f>IFERROR(VLOOKUP($D90,'Previous Data'!$A$2:$BD$350,2,FALSE),"")</f>
        <v>14.6</v>
      </c>
      <c r="U90" s="15">
        <f t="shared" si="43"/>
        <v>1.8630136986301386E-2</v>
      </c>
      <c r="V90" s="64">
        <f t="shared" si="44"/>
        <v>1.4010507880910337E-3</v>
      </c>
      <c r="W90" s="65">
        <f>IFERROR(VLOOKUP($D90,'Today''s Data'!$A$2:$BD$350,18,FALSE),"")</f>
        <v>14.628</v>
      </c>
      <c r="X90" s="65">
        <f>IFERROR(VLOOKUP($D90,'Today''s Data'!$A$2:$BD$350,2,FALSE),"")</f>
        <v>14.12</v>
      </c>
      <c r="Y90" s="15">
        <f t="shared" si="45"/>
        <v>3.597733711048165E-2</v>
      </c>
      <c r="Z90" s="65">
        <f>IFERROR(VLOOKUP($D90,'Previous Data'!$A$2:$BD$350,18,FALSE),"")</f>
        <v>14.708</v>
      </c>
      <c r="AA90" s="65">
        <f>IFERROR(VLOOKUP($D90,'Previous Data'!$A$2:$BD$350,2,FALSE),"")</f>
        <v>14.6</v>
      </c>
      <c r="AB90" s="15">
        <f t="shared" si="46"/>
        <v>7.3972602739726398E-3</v>
      </c>
      <c r="AC90" s="96" t="str">
        <f t="shared" si="47"/>
        <v>REVERSE AOTS</v>
      </c>
      <c r="AD90" s="69">
        <f>IFERROR(VLOOKUP($D90,'Today''s Data'!$A$2:$BD$350,9,FALSE),"")</f>
        <v>344200</v>
      </c>
      <c r="AE90" s="69">
        <f>IFERROR(VLOOKUP($D90,'Today''s Data'!$A$2:$BD$350,39,FALSE),"")</f>
        <v>716125</v>
      </c>
      <c r="AF90" s="15">
        <f t="shared" si="48"/>
        <v>0.48064234595915517</v>
      </c>
      <c r="AG90" s="72">
        <f>IFERROR(VLOOKUP($D90,'Today''s Data'!$A$2:$BD$350,10,FALSE),"")</f>
        <v>4863540</v>
      </c>
      <c r="AH90" s="15">
        <f>IFERROR(VLOOKUP($D90,'Today''s Data'!$A$2:$BD$350,32,FALSE),"")</f>
        <v>1.78E-2</v>
      </c>
      <c r="AI90" s="12" t="str">
        <f>IFERROR(VLOOKUP($D90,'Today''s Data'!$A$2:$BD$350,33,FALSE),"")</f>
        <v>LOW</v>
      </c>
      <c r="AJ90" s="15">
        <f>IFERROR(VLOOKUP($D90,'Today''s Data'!$A$2:$BG$350,48,FALSE),"")</f>
        <v>-1.9400000000000001E-2</v>
      </c>
      <c r="AK90" s="15">
        <f>IFERROR(VLOOKUP($D90,'Today''s Data'!$A$2:$BG$350,47,FALSE),"")</f>
        <v>-4.2099999999999999E-2</v>
      </c>
      <c r="AL90" s="15">
        <f>IFERROR(VLOOKUP($D90,'Today''s Data'!$A$2:$BG$350,46,FALSE),"")</f>
        <v>-4.4699999999999997E-2</v>
      </c>
      <c r="AM90" s="65">
        <v>5000000000</v>
      </c>
      <c r="AN90" s="65">
        <f t="shared" si="38"/>
        <v>70600000000</v>
      </c>
      <c r="AO90" s="65" t="str">
        <f t="shared" si="39"/>
        <v>3RD LINER</v>
      </c>
      <c r="AP90" s="57">
        <f>IFERROR(VLOOKUP($D90,'Today''s Data'!$A$2:$BG$350,50,FALSE),"")</f>
        <v>18625876</v>
      </c>
    </row>
    <row r="91" spans="2:42" ht="16.5" hidden="1" customHeight="1" x14ac:dyDescent="0.35">
      <c r="B91" s="68">
        <v>86</v>
      </c>
      <c r="C91" s="11" t="s">
        <v>154</v>
      </c>
      <c r="D91" s="92" t="s">
        <v>155</v>
      </c>
      <c r="E91" s="12" t="s">
        <v>10</v>
      </c>
      <c r="F91" s="13" t="s">
        <v>31</v>
      </c>
      <c r="G91" s="65">
        <f>IFERROR(VLOOKUP($D91,'Today''s Data'!$A$2:$BD$350,2,FALSE),"")</f>
        <v>40</v>
      </c>
      <c r="H91" s="53">
        <f>IFERROR(VLOOKUP($D91,'Today''s Data'!$A$2:$BD$350,4,FALSE),"")</f>
        <v>-0.1111</v>
      </c>
      <c r="I91" s="14">
        <f>IFERROR(VLOOKUP($D91,'Today''s Data'!$A$2:$BD$350,29,FALSE),"")</f>
        <v>44.378034447300003</v>
      </c>
      <c r="J91" s="65">
        <f>IFERROR(VLOOKUP($D91,'Today''s Data'!$A$2:$BD$350,20,FALSE),"")</f>
        <v>20.153400000000001</v>
      </c>
      <c r="K91" s="65">
        <f>IFERROR(VLOOKUP(D91,'Today''s Data'!$A$2:$BD$350,2,FALSE),"")</f>
        <v>40</v>
      </c>
      <c r="L91" s="15">
        <f t="shared" si="40"/>
        <v>0.98477676223366761</v>
      </c>
      <c r="M91" s="65">
        <f>IFERROR(VLOOKUP($D91,'Previous Data'!$A$2:$BD$350,20,FALSE),"")</f>
        <v>19.414400000000001</v>
      </c>
      <c r="N91" s="65">
        <f>IFERROR(VLOOKUP($D91,'Previous Data'!$A$2:$BD$350,2,FALSE),"")</f>
        <v>45.5</v>
      </c>
      <c r="O91" s="15">
        <f t="shared" si="41"/>
        <v>1.343621229602769</v>
      </c>
      <c r="P91" s="65">
        <f>IFERROR(VLOOKUP($D91,'Today''s Data'!$A$2:$BD$350,19,FALSE),"")</f>
        <v>36.772399999999998</v>
      </c>
      <c r="Q91" s="65">
        <f>IFERROR(VLOOKUP($D91,'Today''s Data'!$A$2:$BD$350,2,FALSE),"")</f>
        <v>40</v>
      </c>
      <c r="R91" s="15">
        <f t="shared" si="42"/>
        <v>8.7772351002382301E-2</v>
      </c>
      <c r="S91" s="65">
        <f>IFERROR(VLOOKUP($D91,'Previous Data'!$A$2:$BD$350,19,FALSE),"")</f>
        <v>35.214199999999998</v>
      </c>
      <c r="T91" s="65">
        <f>IFERROR(VLOOKUP($D91,'Previous Data'!$A$2:$BD$350,2,FALSE),"")</f>
        <v>45.5</v>
      </c>
      <c r="U91" s="15">
        <f t="shared" si="43"/>
        <v>0.29209239454538233</v>
      </c>
      <c r="V91" s="64">
        <f t="shared" si="44"/>
        <v>0.82462512528903287</v>
      </c>
      <c r="W91" s="65">
        <f>IFERROR(VLOOKUP($D91,'Today''s Data'!$A$2:$BD$350,18,FALSE),"")</f>
        <v>51.637500000000003</v>
      </c>
      <c r="X91" s="65">
        <f>IFERROR(VLOOKUP($D91,'Today''s Data'!$A$2:$BD$350,2,FALSE),"")</f>
        <v>40</v>
      </c>
      <c r="Y91" s="15">
        <f t="shared" si="45"/>
        <v>0.29093750000000007</v>
      </c>
      <c r="Z91" s="65">
        <f>IFERROR(VLOOKUP($D91,'Previous Data'!$A$2:$BD$350,18,FALSE),"")</f>
        <v>52.192500000000003</v>
      </c>
      <c r="AA91" s="65">
        <f>IFERROR(VLOOKUP($D91,'Previous Data'!$A$2:$BD$350,2,FALSE),"")</f>
        <v>45.5</v>
      </c>
      <c r="AB91" s="15">
        <f t="shared" si="46"/>
        <v>0.14708791208791214</v>
      </c>
      <c r="AC91" s="96" t="str">
        <f t="shared" si="47"/>
        <v>AOTS</v>
      </c>
      <c r="AD91" s="69">
        <f>IFERROR(VLOOKUP($D91,'Today''s Data'!$A$2:$BD$350,9,FALSE),"")</f>
        <v>244900</v>
      </c>
      <c r="AE91" s="69">
        <f>IFERROR(VLOOKUP($D91,'Today''s Data'!$A$2:$BD$350,39,FALSE),"")</f>
        <v>571307</v>
      </c>
      <c r="AF91" s="15">
        <f t="shared" si="48"/>
        <v>0.42866619873378059</v>
      </c>
      <c r="AG91" s="72">
        <f>IFERROR(VLOOKUP($D91,'Today''s Data'!$A$2:$BD$350,10,FALSE),"")</f>
        <v>10195870</v>
      </c>
      <c r="AH91" s="15">
        <f>IFERROR(VLOOKUP($D91,'Today''s Data'!$A$2:$BD$350,32,FALSE),"")</f>
        <v>0.20319999999999999</v>
      </c>
      <c r="AI91" s="12" t="str">
        <f>IFERROR(VLOOKUP($D91,'Today''s Data'!$A$2:$BD$350,33,FALSE),"")</f>
        <v>HIGH</v>
      </c>
      <c r="AJ91" s="15">
        <f>IFERROR(VLOOKUP($D91,'Today''s Data'!$A$2:$BG$350,48,FALSE),"")</f>
        <v>-9.0899999999999995E-2</v>
      </c>
      <c r="AK91" s="15">
        <f>IFERROR(VLOOKUP($D91,'Today''s Data'!$A$2:$BG$350,47,FALSE),"")</f>
        <v>-0.13420000000000001</v>
      </c>
      <c r="AL91" s="15">
        <f>IFERROR(VLOOKUP($D91,'Today''s Data'!$A$2:$BG$350,46,FALSE),"")</f>
        <v>1.1621999999999999</v>
      </c>
      <c r="AM91" s="65">
        <v>150000000</v>
      </c>
      <c r="AN91" s="65">
        <f t="shared" si="38"/>
        <v>6000000000</v>
      </c>
      <c r="AO91" s="65" t="str">
        <f t="shared" si="39"/>
        <v>3RD LINER</v>
      </c>
      <c r="AP91" s="57">
        <f>IFERROR(VLOOKUP($D91,'Today''s Data'!$A$2:$BG$350,50,FALSE),"")</f>
        <v>566876</v>
      </c>
    </row>
    <row r="92" spans="2:42" ht="16.5" hidden="1" customHeight="1" x14ac:dyDescent="0.35">
      <c r="B92" s="67">
        <v>87</v>
      </c>
      <c r="C92" s="59" t="s">
        <v>156</v>
      </c>
      <c r="D92" s="93" t="s">
        <v>157</v>
      </c>
      <c r="E92" s="58" t="s">
        <v>39</v>
      </c>
      <c r="F92" s="60" t="s">
        <v>40</v>
      </c>
      <c r="G92" s="65">
        <f>IFERROR(VLOOKUP($D92,'Today''s Data'!$A$2:$BD$350,2,FALSE),"")</f>
        <v>5.53</v>
      </c>
      <c r="H92" s="53">
        <f>IFERROR(VLOOKUP($D92,'Today''s Data'!$A$2:$BD$350,4,FALSE),"")</f>
        <v>3.5999999999999999E-3</v>
      </c>
      <c r="I92" s="14">
        <f>IFERROR(VLOOKUP($D92,'Today''s Data'!$A$2:$BD$350,29,FALSE),"")</f>
        <v>43.621725947400002</v>
      </c>
      <c r="J92" s="65">
        <f>IFERROR(VLOOKUP($D92,'Today''s Data'!$A$2:$BD$350,20,FALSE),"")</f>
        <v>5.6548999999999996</v>
      </c>
      <c r="K92" s="65">
        <f>IFERROR(VLOOKUP(D92,'Today''s Data'!$A$2:$BD$350,2,FALSE),"")</f>
        <v>5.53</v>
      </c>
      <c r="L92" s="15">
        <f t="shared" si="40"/>
        <v>2.2585895117540569E-2</v>
      </c>
      <c r="M92" s="65">
        <f>IFERROR(VLOOKUP($D92,'Previous Data'!$A$2:$BD$350,20,FALSE),"")</f>
        <v>5.6752000000000002</v>
      </c>
      <c r="N92" s="65">
        <f>IFERROR(VLOOKUP($D92,'Previous Data'!$A$2:$BD$350,2,FALSE),"")</f>
        <v>5.52</v>
      </c>
      <c r="O92" s="15">
        <f t="shared" si="41"/>
        <v>2.8115942028985631E-2</v>
      </c>
      <c r="P92" s="65">
        <f>IFERROR(VLOOKUP($D92,'Today''s Data'!$A$2:$BD$350,19,FALSE),"")</f>
        <v>5.6327999999999996</v>
      </c>
      <c r="Q92" s="65">
        <f>IFERROR(VLOOKUP($D92,'Today''s Data'!$A$2:$BD$350,2,FALSE),"")</f>
        <v>5.53</v>
      </c>
      <c r="R92" s="15">
        <f t="shared" si="42"/>
        <v>1.8589511754068595E-2</v>
      </c>
      <c r="S92" s="65">
        <f>IFERROR(VLOOKUP($D92,'Previous Data'!$A$2:$BD$350,19,FALSE),"")</f>
        <v>5.641</v>
      </c>
      <c r="T92" s="65">
        <f>IFERROR(VLOOKUP($D92,'Previous Data'!$A$2:$BD$350,2,FALSE),"")</f>
        <v>5.52</v>
      </c>
      <c r="U92" s="15">
        <f t="shared" si="43"/>
        <v>2.1920289855072547E-2</v>
      </c>
      <c r="V92" s="64">
        <f t="shared" si="44"/>
        <v>3.9234483738105402E-3</v>
      </c>
      <c r="W92" s="65">
        <f>IFERROR(VLOOKUP($D92,'Today''s Data'!$A$2:$BD$350,18,FALSE),"")</f>
        <v>5.6</v>
      </c>
      <c r="X92" s="65">
        <f>IFERROR(VLOOKUP($D92,'Today''s Data'!$A$2:$BD$350,2,FALSE),"")</f>
        <v>5.53</v>
      </c>
      <c r="Y92" s="15">
        <f t="shared" si="45"/>
        <v>1.2658227848101156E-2</v>
      </c>
      <c r="Z92" s="65">
        <f>IFERROR(VLOOKUP($D92,'Previous Data'!$A$2:$BD$350,18,FALSE),"")</f>
        <v>5.6064999999999996</v>
      </c>
      <c r="AA92" s="65">
        <f>IFERROR(VLOOKUP($D92,'Previous Data'!$A$2:$BD$350,2,FALSE),"")</f>
        <v>5.52</v>
      </c>
      <c r="AB92" s="15">
        <f t="shared" si="46"/>
        <v>1.5670289855072468E-2</v>
      </c>
      <c r="AC92" s="96" t="str">
        <f t="shared" si="47"/>
        <v>REVERSE AOTS</v>
      </c>
      <c r="AD92" s="69">
        <f>IFERROR(VLOOKUP($D92,'Today''s Data'!$A$2:$BD$350,9,FALSE),"")</f>
        <v>785600</v>
      </c>
      <c r="AE92" s="69">
        <f>IFERROR(VLOOKUP($D92,'Today''s Data'!$A$2:$BD$350,39,FALSE),"")</f>
        <v>5548305</v>
      </c>
      <c r="AF92" s="15">
        <f t="shared" si="48"/>
        <v>0.14159279275382303</v>
      </c>
      <c r="AG92" s="72">
        <f>IFERROR(VLOOKUP($D92,'Today''s Data'!$A$2:$BD$350,10,FALSE),"")</f>
        <v>4339680</v>
      </c>
      <c r="AH92" s="15">
        <f>IFERROR(VLOOKUP($D92,'Today''s Data'!$A$2:$BD$350,32,FALSE),"")</f>
        <v>1.18E-2</v>
      </c>
      <c r="AI92" s="12" t="str">
        <f>IFERROR(VLOOKUP($D92,'Today''s Data'!$A$2:$BD$350,33,FALSE),"")</f>
        <v>LOW</v>
      </c>
      <c r="AJ92" s="15">
        <f>IFERROR(VLOOKUP($D92,'Today''s Data'!$A$2:$BG$350,48,FALSE),"")</f>
        <v>-3.5999999999999999E-3</v>
      </c>
      <c r="AK92" s="15">
        <f>IFERROR(VLOOKUP($D92,'Today''s Data'!$A$2:$BG$350,47,FALSE),"")</f>
        <v>-2.64E-2</v>
      </c>
      <c r="AL92" s="15">
        <f>IFERROR(VLOOKUP($D92,'Today''s Data'!$A$2:$BG$350,46,FALSE),"")</f>
        <v>-3.6600000000000001E-2</v>
      </c>
      <c r="AM92" s="65">
        <v>18737010000</v>
      </c>
      <c r="AN92" s="65">
        <f t="shared" si="38"/>
        <v>103615665300</v>
      </c>
      <c r="AO92" s="65" t="s">
        <v>673</v>
      </c>
      <c r="AP92" s="57">
        <f>IFERROR(VLOOKUP($D92,'Today''s Data'!$A$2:$BG$350,50,FALSE),"")</f>
        <v>26062458.9998</v>
      </c>
    </row>
    <row r="93" spans="2:42" ht="16.5" hidden="1" customHeight="1" x14ac:dyDescent="0.35">
      <c r="B93" s="67">
        <v>88</v>
      </c>
      <c r="C93" s="11" t="s">
        <v>158</v>
      </c>
      <c r="D93" s="92" t="s">
        <v>159</v>
      </c>
      <c r="E93" s="12" t="s">
        <v>39</v>
      </c>
      <c r="F93" s="13" t="s">
        <v>104</v>
      </c>
      <c r="G93" s="65">
        <f>IFERROR(VLOOKUP($D93,'Today''s Data'!$A$2:$BD$350,2,FALSE),"")</f>
        <v>10.9</v>
      </c>
      <c r="H93" s="53">
        <f>IFERROR(VLOOKUP($D93,'Today''s Data'!$A$2:$BD$350,4,FALSE),"")</f>
        <v>1.8E-3</v>
      </c>
      <c r="I93" s="14">
        <f>IFERROR(VLOOKUP($D93,'Today''s Data'!$A$2:$BD$350,29,FALSE),"")</f>
        <v>30.159474552500001</v>
      </c>
      <c r="J93" s="65">
        <f>IFERROR(VLOOKUP($D93,'Today''s Data'!$A$2:$BD$350,20,FALSE),"")</f>
        <v>12.246</v>
      </c>
      <c r="K93" s="65">
        <f>IFERROR(VLOOKUP(D93,'Today''s Data'!$A$2:$BD$350,2,FALSE),"")</f>
        <v>10.9</v>
      </c>
      <c r="L93" s="15">
        <f t="shared" si="40"/>
        <v>0.12348623853211009</v>
      </c>
      <c r="M93" s="65">
        <f>IFERROR(VLOOKUP($D93,'Previous Data'!$A$2:$BD$350,20,FALSE),"")</f>
        <v>12.3142</v>
      </c>
      <c r="N93" s="65">
        <f>IFERROR(VLOOKUP($D93,'Previous Data'!$A$2:$BD$350,2,FALSE),"")</f>
        <v>11</v>
      </c>
      <c r="O93" s="15">
        <f t="shared" si="41"/>
        <v>0.11947272727272723</v>
      </c>
      <c r="P93" s="65">
        <f>IFERROR(VLOOKUP($D93,'Today''s Data'!$A$2:$BD$350,19,FALSE),"")</f>
        <v>12.002800000000001</v>
      </c>
      <c r="Q93" s="65">
        <f>IFERROR(VLOOKUP($D93,'Today''s Data'!$A$2:$BD$350,2,FALSE),"")</f>
        <v>10.9</v>
      </c>
      <c r="R93" s="15">
        <f t="shared" si="42"/>
        <v>0.10117431192660552</v>
      </c>
      <c r="S93" s="65">
        <f>IFERROR(VLOOKUP($D93,'Previous Data'!$A$2:$BD$350,19,FALSE),"")</f>
        <v>12.0144</v>
      </c>
      <c r="T93" s="65">
        <f>IFERROR(VLOOKUP($D93,'Previous Data'!$A$2:$BD$350,2,FALSE),"")</f>
        <v>11</v>
      </c>
      <c r="U93" s="15">
        <f t="shared" si="43"/>
        <v>9.2218181818181838E-2</v>
      </c>
      <c r="V93" s="64">
        <f t="shared" si="44"/>
        <v>2.0261938880927772E-2</v>
      </c>
      <c r="W93" s="65">
        <f>IFERROR(VLOOKUP($D93,'Today''s Data'!$A$2:$BD$350,18,FALSE),"")</f>
        <v>11.638999999999999</v>
      </c>
      <c r="X93" s="65">
        <f>IFERROR(VLOOKUP($D93,'Today''s Data'!$A$2:$BD$350,2,FALSE),"")</f>
        <v>10.9</v>
      </c>
      <c r="Y93" s="15">
        <f t="shared" si="45"/>
        <v>6.779816513761458E-2</v>
      </c>
      <c r="Z93" s="65">
        <f>IFERROR(VLOOKUP($D93,'Previous Data'!$A$2:$BD$350,18,FALSE),"")</f>
        <v>11.839</v>
      </c>
      <c r="AA93" s="65">
        <f>IFERROR(VLOOKUP($D93,'Previous Data'!$A$2:$BD$350,2,FALSE),"")</f>
        <v>11</v>
      </c>
      <c r="AB93" s="15">
        <f t="shared" si="46"/>
        <v>7.6272727272727311E-2</v>
      </c>
      <c r="AC93" s="96" t="str">
        <f t="shared" si="47"/>
        <v>REVERSE AOTS</v>
      </c>
      <c r="AD93" s="69">
        <f>IFERROR(VLOOKUP($D93,'Today''s Data'!$A$2:$BD$350,9,FALSE),"")</f>
        <v>1150200</v>
      </c>
      <c r="AE93" s="69">
        <f>IFERROR(VLOOKUP($D93,'Today''s Data'!$A$2:$BD$350,39,FALSE),"")</f>
        <v>1240430</v>
      </c>
      <c r="AF93" s="15">
        <f t="shared" si="48"/>
        <v>0.92725909563619069</v>
      </c>
      <c r="AG93" s="72">
        <f>IFERROR(VLOOKUP($D93,'Today''s Data'!$A$2:$BD$350,10,FALSE),"")</f>
        <v>12534262</v>
      </c>
      <c r="AH93" s="15">
        <f>IFERROR(VLOOKUP($D93,'Today''s Data'!$A$2:$BD$350,32,FALSE),"")</f>
        <v>3.4000000000000002E-2</v>
      </c>
      <c r="AI93" s="12" t="str">
        <f>IFERROR(VLOOKUP($D93,'Today''s Data'!$A$2:$BD$350,33,FALSE),"")</f>
        <v>NEUTRAL</v>
      </c>
      <c r="AJ93" s="15">
        <f>IFERROR(VLOOKUP($D93,'Today''s Data'!$A$2:$BG$350,48,FALSE),"")</f>
        <v>-1.09E-2</v>
      </c>
      <c r="AK93" s="15">
        <f>IFERROR(VLOOKUP($D93,'Today''s Data'!$A$2:$BG$350,47,FALSE),"")</f>
        <v>-0.1138</v>
      </c>
      <c r="AL93" s="15">
        <f>IFERROR(VLOOKUP($D93,'Today''s Data'!$A$2:$BG$350,46,FALSE),"")</f>
        <v>-9.1700000000000004E-2</v>
      </c>
      <c r="AM93" s="65">
        <v>1036281485</v>
      </c>
      <c r="AN93" s="65">
        <f t="shared" si="38"/>
        <v>11295468186.5</v>
      </c>
      <c r="AO93" s="65" t="str">
        <f t="shared" si="39"/>
        <v>3RD LINER</v>
      </c>
      <c r="AP93" s="57">
        <f>IFERROR(VLOOKUP($D93,'Today''s Data'!$A$2:$BG$350,50,FALSE),"")</f>
        <v>-66663434</v>
      </c>
    </row>
    <row r="94" spans="2:42" ht="16.5" hidden="1" customHeight="1" x14ac:dyDescent="0.35">
      <c r="B94" s="68">
        <v>89</v>
      </c>
      <c r="C94" s="11" t="s">
        <v>160</v>
      </c>
      <c r="D94" s="92" t="s">
        <v>161</v>
      </c>
      <c r="E94" s="12" t="s">
        <v>14</v>
      </c>
      <c r="F94" s="13" t="s">
        <v>14</v>
      </c>
      <c r="G94" s="65">
        <f>IFERROR(VLOOKUP($D94,'Today''s Data'!$A$2:$BD$350,2,FALSE),"")</f>
        <v>0.62</v>
      </c>
      <c r="H94" s="53">
        <f>IFERROR(VLOOKUP($D94,'Today''s Data'!$A$2:$BD$350,4,FALSE),"")</f>
        <v>0</v>
      </c>
      <c r="I94" s="14">
        <f>IFERROR(VLOOKUP($D94,'Today''s Data'!$A$2:$BD$350,29,FALSE),"")</f>
        <v>42.070168903700001</v>
      </c>
      <c r="J94" s="65">
        <f>IFERROR(VLOOKUP($D94,'Today''s Data'!$A$2:$BD$350,20,FALSE),"")</f>
        <v>0.66169999999999995</v>
      </c>
      <c r="K94" s="65">
        <f>IFERROR(VLOOKUP(D94,'Today''s Data'!$A$2:$BD$350,2,FALSE),"")</f>
        <v>0.62</v>
      </c>
      <c r="L94" s="15">
        <f t="shared" si="40"/>
        <v>6.7258064516128965E-2</v>
      </c>
      <c r="M94" s="65">
        <f>IFERROR(VLOOKUP($D94,'Previous Data'!$A$2:$BD$350,20,FALSE),"")</f>
        <v>0.6633</v>
      </c>
      <c r="N94" s="65">
        <f>IFERROR(VLOOKUP($D94,'Previous Data'!$A$2:$BD$350,2,FALSE),"")</f>
        <v>0.64</v>
      </c>
      <c r="O94" s="15">
        <f t="shared" si="41"/>
        <v>3.640624999999998E-2</v>
      </c>
      <c r="P94" s="65">
        <f>IFERROR(VLOOKUP($D94,'Today''s Data'!$A$2:$BD$350,19,FALSE),"")</f>
        <v>0.6472</v>
      </c>
      <c r="Q94" s="65">
        <f>IFERROR(VLOOKUP($D94,'Today''s Data'!$A$2:$BD$350,2,FALSE),"")</f>
        <v>0.62</v>
      </c>
      <c r="R94" s="15">
        <f t="shared" si="42"/>
        <v>4.3870967741935489E-2</v>
      </c>
      <c r="S94" s="65">
        <f>IFERROR(VLOOKUP($D94,'Previous Data'!$A$2:$BD$350,19,FALSE),"")</f>
        <v>0.64839999999999998</v>
      </c>
      <c r="T94" s="65">
        <f>IFERROR(VLOOKUP($D94,'Previous Data'!$A$2:$BD$350,2,FALSE),"")</f>
        <v>0.64</v>
      </c>
      <c r="U94" s="15">
        <f t="shared" si="43"/>
        <v>1.3124999999999942E-2</v>
      </c>
      <c r="V94" s="64">
        <f t="shared" si="44"/>
        <v>2.2404202719406609E-2</v>
      </c>
      <c r="W94" s="65">
        <f>IFERROR(VLOOKUP($D94,'Today''s Data'!$A$2:$BD$350,18,FALSE),"")</f>
        <v>0.64349999999999996</v>
      </c>
      <c r="X94" s="65">
        <f>IFERROR(VLOOKUP($D94,'Today''s Data'!$A$2:$BD$350,2,FALSE),"")</f>
        <v>0.62</v>
      </c>
      <c r="Y94" s="15">
        <f t="shared" si="45"/>
        <v>3.7903225806451557E-2</v>
      </c>
      <c r="Z94" s="65">
        <f>IFERROR(VLOOKUP($D94,'Previous Data'!$A$2:$BD$350,18,FALSE),"")</f>
        <v>0.64849999999999997</v>
      </c>
      <c r="AA94" s="65">
        <f>IFERROR(VLOOKUP($D94,'Previous Data'!$A$2:$BD$350,2,FALSE),"")</f>
        <v>0.64</v>
      </c>
      <c r="AB94" s="15">
        <f t="shared" si="46"/>
        <v>1.3281249999999925E-2</v>
      </c>
      <c r="AC94" s="96" t="str">
        <f t="shared" si="47"/>
        <v>REVERSE AOTS</v>
      </c>
      <c r="AD94" s="69">
        <f>IFERROR(VLOOKUP($D94,'Today''s Data'!$A$2:$BD$350,9,FALSE),"")</f>
        <v>491000</v>
      </c>
      <c r="AE94" s="69">
        <f>IFERROR(VLOOKUP($D94,'Today''s Data'!$A$2:$BD$350,39,FALSE),"")</f>
        <v>975450</v>
      </c>
      <c r="AF94" s="15">
        <f t="shared" si="48"/>
        <v>0.50335742477830747</v>
      </c>
      <c r="AG94" s="72">
        <f>IFERROR(VLOOKUP($D94,'Today''s Data'!$A$2:$BD$350,10,FALSE),"")</f>
        <v>305120</v>
      </c>
      <c r="AH94" s="15">
        <f>IFERROR(VLOOKUP($D94,'Today''s Data'!$A$2:$BD$350,32,FALSE),"")</f>
        <v>3.0300000000000001E-2</v>
      </c>
      <c r="AI94" s="12" t="str">
        <f>IFERROR(VLOOKUP($D94,'Today''s Data'!$A$2:$BD$350,33,FALSE),"")</f>
        <v>NEUTRAL</v>
      </c>
      <c r="AJ94" s="15">
        <f>IFERROR(VLOOKUP($D94,'Today''s Data'!$A$2:$BG$350,48,FALSE),"")</f>
        <v>-1.5900000000000001E-2</v>
      </c>
      <c r="AK94" s="15">
        <f>IFERROR(VLOOKUP($D94,'Today''s Data'!$A$2:$BG$350,47,FALSE),"")</f>
        <v>-7.46E-2</v>
      </c>
      <c r="AL94" s="15">
        <f>IFERROR(VLOOKUP($D94,'Today''s Data'!$A$2:$BG$350,46,FALSE),"")</f>
        <v>-4.6199999999999998E-2</v>
      </c>
      <c r="AM94" s="65">
        <v>14676199167</v>
      </c>
      <c r="AN94" s="65">
        <f t="shared" si="38"/>
        <v>9099243483.539999</v>
      </c>
      <c r="AO94" s="65" t="str">
        <f t="shared" si="39"/>
        <v>3RD LINER</v>
      </c>
      <c r="AP94" s="57">
        <f>IFERROR(VLOOKUP($D94,'Today''s Data'!$A$2:$BG$350,50,FALSE),"")</f>
        <v>-1767920</v>
      </c>
    </row>
    <row r="95" spans="2:42" ht="16.5" hidden="1" customHeight="1" x14ac:dyDescent="0.35">
      <c r="B95" s="67">
        <v>90</v>
      </c>
      <c r="C95" s="59" t="s">
        <v>162</v>
      </c>
      <c r="D95" s="93" t="s">
        <v>163</v>
      </c>
      <c r="E95" s="58" t="s">
        <v>39</v>
      </c>
      <c r="F95" s="60" t="s">
        <v>47</v>
      </c>
      <c r="G95" s="65">
        <f>IFERROR(VLOOKUP($D95,'Today''s Data'!$A$2:$BD$350,2,FALSE),"")</f>
        <v>7.65</v>
      </c>
      <c r="H95" s="53">
        <f>IFERROR(VLOOKUP($D95,'Today''s Data'!$A$2:$BD$350,4,FALSE),"")</f>
        <v>-5.1999999999999998E-3</v>
      </c>
      <c r="I95" s="14">
        <f>IFERROR(VLOOKUP($D95,'Today''s Data'!$A$2:$BD$350,29,FALSE),"")</f>
        <v>47.025607967699997</v>
      </c>
      <c r="J95" s="65">
        <f>IFERROR(VLOOKUP($D95,'Today''s Data'!$A$2:$BD$350,20,FALSE),"")</f>
        <v>7.4629000000000003</v>
      </c>
      <c r="K95" s="65">
        <f>IFERROR(VLOOKUP(D95,'Today''s Data'!$A$2:$BD$350,2,FALSE),"")</f>
        <v>7.65</v>
      </c>
      <c r="L95" s="15">
        <f t="shared" si="40"/>
        <v>2.5070682978466822E-2</v>
      </c>
      <c r="M95" s="65">
        <f>IFERROR(VLOOKUP($D95,'Previous Data'!$A$2:$BD$350,20,FALSE),"")</f>
        <v>7.4526000000000003</v>
      </c>
      <c r="N95" s="65">
        <f>IFERROR(VLOOKUP($D95,'Previous Data'!$A$2:$BD$350,2,FALSE),"")</f>
        <v>7.56</v>
      </c>
      <c r="O95" s="15">
        <f t="shared" si="41"/>
        <v>1.441107801304233E-2</v>
      </c>
      <c r="P95" s="65">
        <f>IFERROR(VLOOKUP($D95,'Today''s Data'!$A$2:$BD$350,19,FALSE),"")</f>
        <v>7.7262000000000004</v>
      </c>
      <c r="Q95" s="65">
        <f>IFERROR(VLOOKUP($D95,'Today''s Data'!$A$2:$BD$350,2,FALSE),"")</f>
        <v>7.65</v>
      </c>
      <c r="R95" s="15">
        <f t="shared" si="42"/>
        <v>9.9607843137254955E-3</v>
      </c>
      <c r="S95" s="65">
        <f>IFERROR(VLOOKUP($D95,'Previous Data'!$A$2:$BD$350,19,FALSE),"")</f>
        <v>7.7092000000000001</v>
      </c>
      <c r="T95" s="65">
        <f>IFERROR(VLOOKUP($D95,'Previous Data'!$A$2:$BD$350,2,FALSE),"")</f>
        <v>7.56</v>
      </c>
      <c r="U95" s="15">
        <f t="shared" si="43"/>
        <v>1.9735449735449793E-2</v>
      </c>
      <c r="V95" s="64">
        <f t="shared" si="44"/>
        <v>3.5281190957938614E-2</v>
      </c>
      <c r="W95" s="65">
        <f>IFERROR(VLOOKUP($D95,'Today''s Data'!$A$2:$BD$350,18,FALSE),"")</f>
        <v>7.7874999999999996</v>
      </c>
      <c r="X95" s="65">
        <f>IFERROR(VLOOKUP($D95,'Today''s Data'!$A$2:$BD$350,2,FALSE),"")</f>
        <v>7.65</v>
      </c>
      <c r="Y95" s="15">
        <f t="shared" si="45"/>
        <v>1.7973856209150232E-2</v>
      </c>
      <c r="Z95" s="65">
        <f>IFERROR(VLOOKUP($D95,'Previous Data'!$A$2:$BD$350,18,FALSE),"")</f>
        <v>7.8795000000000002</v>
      </c>
      <c r="AA95" s="65">
        <f>IFERROR(VLOOKUP($D95,'Previous Data'!$A$2:$BD$350,2,FALSE),"")</f>
        <v>7.56</v>
      </c>
      <c r="AB95" s="15">
        <f t="shared" si="46"/>
        <v>4.2261904761904841E-2</v>
      </c>
      <c r="AC95" s="96" t="str">
        <f t="shared" si="47"/>
        <v>AOTS</v>
      </c>
      <c r="AD95" s="69">
        <f>IFERROR(VLOOKUP($D95,'Today''s Data'!$A$2:$BD$350,9,FALSE),"")</f>
        <v>279300</v>
      </c>
      <c r="AE95" s="69">
        <f>IFERROR(VLOOKUP($D95,'Today''s Data'!$A$2:$BD$350,39,FALSE),"")</f>
        <v>922430</v>
      </c>
      <c r="AF95" s="15">
        <f t="shared" si="48"/>
        <v>0.30278720336502501</v>
      </c>
      <c r="AG95" s="72">
        <f>IFERROR(VLOOKUP($D95,'Today''s Data'!$A$2:$BD$350,10,FALSE),"")</f>
        <v>2121844</v>
      </c>
      <c r="AH95" s="15">
        <f>IFERROR(VLOOKUP($D95,'Today''s Data'!$A$2:$BD$350,32,FALSE),"")</f>
        <v>3.44E-2</v>
      </c>
      <c r="AI95" s="12" t="str">
        <f>IFERROR(VLOOKUP($D95,'Today''s Data'!$A$2:$BD$350,33,FALSE),"")</f>
        <v>NEUTRAL</v>
      </c>
      <c r="AJ95" s="15">
        <f>IFERROR(VLOOKUP($D95,'Today''s Data'!$A$2:$BG$350,48,FALSE),"")</f>
        <v>-6.4999999999999997E-3</v>
      </c>
      <c r="AK95" s="15">
        <f>IFERROR(VLOOKUP($D95,'Today''s Data'!$A$2:$BG$350,47,FALSE),"")</f>
        <v>-6.25E-2</v>
      </c>
      <c r="AL95" s="15">
        <f>IFERROR(VLOOKUP($D95,'Today''s Data'!$A$2:$BG$350,46,FALSE),"")</f>
        <v>4.0800000000000003E-2</v>
      </c>
      <c r="AM95" s="65">
        <v>16088878300</v>
      </c>
      <c r="AN95" s="65">
        <f t="shared" si="38"/>
        <v>123079918995</v>
      </c>
      <c r="AO95" s="65" t="s">
        <v>673</v>
      </c>
      <c r="AP95" s="57">
        <f>IFERROR(VLOOKUP($D95,'Today''s Data'!$A$2:$BG$350,50,FALSE),"")</f>
        <v>-6933828</v>
      </c>
    </row>
    <row r="96" spans="2:42" ht="16.5" hidden="1" customHeight="1" x14ac:dyDescent="0.35">
      <c r="B96" s="67">
        <v>91</v>
      </c>
      <c r="C96" s="11" t="s">
        <v>164</v>
      </c>
      <c r="D96" s="92" t="s">
        <v>165</v>
      </c>
      <c r="E96" s="12" t="s">
        <v>39</v>
      </c>
      <c r="F96" s="13" t="s">
        <v>129</v>
      </c>
      <c r="G96" s="65">
        <f>IFERROR(VLOOKUP($D96,'Today''s Data'!$A$2:$BD$350,2,FALSE),"")</f>
        <v>1.73</v>
      </c>
      <c r="H96" s="53">
        <f>IFERROR(VLOOKUP($D96,'Today''s Data'!$A$2:$BD$350,4,FALSE),"")</f>
        <v>-3.3500000000000002E-2</v>
      </c>
      <c r="I96" s="14">
        <f>IFERROR(VLOOKUP($D96,'Today''s Data'!$A$2:$BD$350,29,FALSE),"")</f>
        <v>50.258918980200001</v>
      </c>
      <c r="J96" s="65">
        <f>IFERROR(VLOOKUP($D96,'Today''s Data'!$A$2:$BD$350,20,FALSE),"")</f>
        <v>1.7112000000000001</v>
      </c>
      <c r="K96" s="65">
        <f>IFERROR(VLOOKUP(D96,'Today''s Data'!$A$2:$BD$350,2,FALSE),"")</f>
        <v>1.73</v>
      </c>
      <c r="L96" s="15">
        <f t="shared" si="40"/>
        <v>1.0986442262739555E-2</v>
      </c>
      <c r="M96" s="65">
        <f>IFERROR(VLOOKUP($D96,'Previous Data'!$A$2:$BD$350,20,FALSE),"")</f>
        <v>1.712</v>
      </c>
      <c r="N96" s="65">
        <f>IFERROR(VLOOKUP($D96,'Previous Data'!$A$2:$BD$350,2,FALSE),"")</f>
        <v>1.79</v>
      </c>
      <c r="O96" s="15">
        <f t="shared" si="41"/>
        <v>4.5560747663551442E-2</v>
      </c>
      <c r="P96" s="65">
        <f>IFERROR(VLOOKUP($D96,'Today''s Data'!$A$2:$BD$350,19,FALSE),"")</f>
        <v>1.6943999999999999</v>
      </c>
      <c r="Q96" s="65">
        <f>IFERROR(VLOOKUP($D96,'Today''s Data'!$A$2:$BD$350,2,FALSE),"")</f>
        <v>1.73</v>
      </c>
      <c r="R96" s="15">
        <f t="shared" si="42"/>
        <v>2.1010387157695987E-2</v>
      </c>
      <c r="S96" s="65">
        <f>IFERROR(VLOOKUP($D96,'Previous Data'!$A$2:$BD$350,19,FALSE),"")</f>
        <v>1.6918</v>
      </c>
      <c r="T96" s="65">
        <f>IFERROR(VLOOKUP($D96,'Previous Data'!$A$2:$BD$350,2,FALSE),"")</f>
        <v>1.79</v>
      </c>
      <c r="U96" s="15">
        <f t="shared" si="43"/>
        <v>5.80446861331127E-2</v>
      </c>
      <c r="V96" s="64">
        <f t="shared" si="44"/>
        <v>9.9150141643060373E-3</v>
      </c>
      <c r="W96" s="65">
        <f>IFERROR(VLOOKUP($D96,'Today''s Data'!$A$2:$BD$350,18,FALSE),"")</f>
        <v>1.7270000000000001</v>
      </c>
      <c r="X96" s="65">
        <f>IFERROR(VLOOKUP($D96,'Today''s Data'!$A$2:$BD$350,2,FALSE),"")</f>
        <v>1.73</v>
      </c>
      <c r="Y96" s="15">
        <f t="shared" si="45"/>
        <v>1.7371163867978526E-3</v>
      </c>
      <c r="Z96" s="65">
        <f>IFERROR(VLOOKUP($D96,'Previous Data'!$A$2:$BD$350,18,FALSE),"")</f>
        <v>1.728</v>
      </c>
      <c r="AA96" s="65">
        <f>IFERROR(VLOOKUP($D96,'Previous Data'!$A$2:$BD$350,2,FALSE),"")</f>
        <v>1.79</v>
      </c>
      <c r="AB96" s="15">
        <f t="shared" si="46"/>
        <v>3.5879629629629664E-2</v>
      </c>
      <c r="AC96" s="96" t="str">
        <f t="shared" si="47"/>
        <v>FOR AOTS</v>
      </c>
      <c r="AD96" s="69">
        <f>IFERROR(VLOOKUP($D96,'Today''s Data'!$A$2:$BD$350,9,FALSE),"")</f>
        <v>66000</v>
      </c>
      <c r="AE96" s="69">
        <f>IFERROR(VLOOKUP($D96,'Today''s Data'!$A$2:$BD$350,39,FALSE),"")</f>
        <v>58800</v>
      </c>
      <c r="AF96" s="15">
        <f t="shared" si="48"/>
        <v>1.1224489795918366</v>
      </c>
      <c r="AG96" s="72">
        <f>IFERROR(VLOOKUP($D96,'Today''s Data'!$A$2:$BD$350,10,FALSE),"")</f>
        <v>114360</v>
      </c>
      <c r="AH96" s="15">
        <f>IFERROR(VLOOKUP($D96,'Today''s Data'!$A$2:$BD$350,32,FALSE),"")</f>
        <v>3.2199999999999999E-2</v>
      </c>
      <c r="AI96" s="12" t="str">
        <f>IFERROR(VLOOKUP($D96,'Today''s Data'!$A$2:$BD$350,33,FALSE),"")</f>
        <v>NEUTRAL</v>
      </c>
      <c r="AJ96" s="15">
        <f>IFERROR(VLOOKUP($D96,'Today''s Data'!$A$2:$BG$350,48,FALSE),"")</f>
        <v>-1.14E-2</v>
      </c>
      <c r="AK96" s="15">
        <f>IFERROR(VLOOKUP($D96,'Today''s Data'!$A$2:$BG$350,47,FALSE),"")</f>
        <v>4.8500000000000001E-2</v>
      </c>
      <c r="AL96" s="15">
        <f>IFERROR(VLOOKUP($D96,'Today''s Data'!$A$2:$BG$350,46,FALSE),"")</f>
        <v>4.2200000000000001E-2</v>
      </c>
      <c r="AM96" s="65">
        <v>4112140540</v>
      </c>
      <c r="AN96" s="65">
        <f t="shared" si="38"/>
        <v>7114003134.1999998</v>
      </c>
      <c r="AO96" s="65" t="str">
        <f t="shared" si="39"/>
        <v>3RD LINER</v>
      </c>
      <c r="AP96" s="57">
        <f>IFERROR(VLOOKUP($D96,'Today''s Data'!$A$2:$BG$350,50,FALSE),"")</f>
        <v>0</v>
      </c>
    </row>
    <row r="97" spans="2:42" ht="16.5" hidden="1" customHeight="1" x14ac:dyDescent="0.35">
      <c r="B97" s="68">
        <v>92</v>
      </c>
      <c r="C97" s="59" t="s">
        <v>166</v>
      </c>
      <c r="D97" s="93" t="s">
        <v>167</v>
      </c>
      <c r="E97" s="58" t="s">
        <v>14</v>
      </c>
      <c r="F97" s="60" t="s">
        <v>14</v>
      </c>
      <c r="G97" s="65">
        <f>IFERROR(VLOOKUP($D97,'Today''s Data'!$A$2:$BD$350,2,FALSE),"")</f>
        <v>0.13400000000000001</v>
      </c>
      <c r="H97" s="53">
        <f>IFERROR(VLOOKUP($D97,'Today''s Data'!$A$2:$BD$350,4,FALSE),"")</f>
        <v>-7.4000000000000003E-3</v>
      </c>
      <c r="I97" s="14">
        <f>IFERROR(VLOOKUP($D97,'Today''s Data'!$A$2:$BD$350,29,FALSE),"")</f>
        <v>40.5108194755</v>
      </c>
      <c r="J97" s="65">
        <f>IFERROR(VLOOKUP($D97,'Today''s Data'!$A$2:$BD$350,20,FALSE),"")</f>
        <v>0.14402999999999999</v>
      </c>
      <c r="K97" s="65">
        <f>IFERROR(VLOOKUP(D97,'Today''s Data'!$A$2:$BD$350,2,FALSE),"")</f>
        <v>0.13400000000000001</v>
      </c>
      <c r="L97" s="15">
        <f t="shared" si="40"/>
        <v>7.4850746268656593E-2</v>
      </c>
      <c r="M97" s="65">
        <f>IFERROR(VLOOKUP($D97,'Previous Data'!$A$2:$BD$350,20,FALSE),"")</f>
        <v>0.14448</v>
      </c>
      <c r="N97" s="65">
        <f>IFERROR(VLOOKUP($D97,'Previous Data'!$A$2:$BD$350,2,FALSE),"")</f>
        <v>0.13500000000000001</v>
      </c>
      <c r="O97" s="15">
        <f t="shared" si="41"/>
        <v>7.022222222222213E-2</v>
      </c>
      <c r="P97" s="65">
        <f>IFERROR(VLOOKUP($D97,'Today''s Data'!$A$2:$BD$350,19,FALSE),"")</f>
        <v>0.14019999999999999</v>
      </c>
      <c r="Q97" s="65">
        <f>IFERROR(VLOOKUP($D97,'Today''s Data'!$A$2:$BD$350,2,FALSE),"")</f>
        <v>0.13400000000000001</v>
      </c>
      <c r="R97" s="15">
        <f t="shared" si="42"/>
        <v>4.6268656716417784E-2</v>
      </c>
      <c r="S97" s="65">
        <f>IFERROR(VLOOKUP($D97,'Previous Data'!$A$2:$BD$350,19,FALSE),"")</f>
        <v>0.14036000000000001</v>
      </c>
      <c r="T97" s="65">
        <f>IFERROR(VLOOKUP($D97,'Previous Data'!$A$2:$BD$350,2,FALSE),"")</f>
        <v>0.13500000000000001</v>
      </c>
      <c r="U97" s="15">
        <f t="shared" si="43"/>
        <v>3.9703703703703727E-2</v>
      </c>
      <c r="V97" s="64">
        <f t="shared" si="44"/>
        <v>2.7318116975748933E-2</v>
      </c>
      <c r="W97" s="65">
        <f>IFERROR(VLOOKUP($D97,'Today''s Data'!$A$2:$BD$350,18,FALSE),"")</f>
        <v>0.1376</v>
      </c>
      <c r="X97" s="65">
        <f>IFERROR(VLOOKUP($D97,'Today''s Data'!$A$2:$BD$350,2,FALSE),"")</f>
        <v>0.13400000000000001</v>
      </c>
      <c r="Y97" s="15">
        <f t="shared" si="45"/>
        <v>2.6865671641790986E-2</v>
      </c>
      <c r="Z97" s="65">
        <f>IFERROR(VLOOKUP($D97,'Previous Data'!$A$2:$BD$350,18,FALSE),"")</f>
        <v>0.13789999999999999</v>
      </c>
      <c r="AA97" s="65">
        <f>IFERROR(VLOOKUP($D97,'Previous Data'!$A$2:$BD$350,2,FALSE),"")</f>
        <v>0.13500000000000001</v>
      </c>
      <c r="AB97" s="15">
        <f t="shared" si="46"/>
        <v>2.1481481481481376E-2</v>
      </c>
      <c r="AC97" s="96" t="str">
        <f t="shared" si="47"/>
        <v>REVERSE AOTS</v>
      </c>
      <c r="AD97" s="69">
        <f>IFERROR(VLOOKUP($D97,'Today''s Data'!$A$2:$BD$350,9,FALSE),"")</f>
        <v>160000</v>
      </c>
      <c r="AE97" s="69">
        <f>IFERROR(VLOOKUP($D97,'Today''s Data'!$A$2:$BD$350,39,FALSE),"")</f>
        <v>255500</v>
      </c>
      <c r="AF97" s="15">
        <f t="shared" si="48"/>
        <v>0.6262230919765166</v>
      </c>
      <c r="AG97" s="72">
        <f>IFERROR(VLOOKUP($D97,'Today''s Data'!$A$2:$BD$350,10,FALSE),"")</f>
        <v>21510</v>
      </c>
      <c r="AH97" s="15">
        <f>IFERROR(VLOOKUP($D97,'Today''s Data'!$A$2:$BD$350,32,FALSE),"")</f>
        <v>1.8499999999999999E-2</v>
      </c>
      <c r="AI97" s="12" t="str">
        <f>IFERROR(VLOOKUP($D97,'Today''s Data'!$A$2:$BD$350,33,FALSE),"")</f>
        <v>LOW</v>
      </c>
      <c r="AJ97" s="15">
        <f>IFERROR(VLOOKUP($D97,'Today''s Data'!$A$2:$BG$350,48,FALSE),"")</f>
        <v>-7.4000000000000003E-3</v>
      </c>
      <c r="AK97" s="15">
        <f>IFERROR(VLOOKUP($D97,'Today''s Data'!$A$2:$BG$350,47,FALSE),"")</f>
        <v>-2.1899999999999999E-2</v>
      </c>
      <c r="AL97" s="15">
        <f>IFERROR(VLOOKUP($D97,'Today''s Data'!$A$2:$BG$350,46,FALSE),"")</f>
        <v>-9.4600000000000004E-2</v>
      </c>
      <c r="AM97" s="65">
        <v>5000000000</v>
      </c>
      <c r="AN97" s="65">
        <f t="shared" si="38"/>
        <v>670000000</v>
      </c>
      <c r="AO97" s="65" t="str">
        <f t="shared" si="39"/>
        <v>4TH LINER</v>
      </c>
      <c r="AP97" s="57">
        <f>IFERROR(VLOOKUP($D97,'Today''s Data'!$A$2:$BG$350,50,FALSE),"")</f>
        <v>26150</v>
      </c>
    </row>
    <row r="98" spans="2:42" ht="16.5" hidden="1" customHeight="1" x14ac:dyDescent="0.35">
      <c r="B98" s="67">
        <v>93</v>
      </c>
      <c r="C98" s="11" t="s">
        <v>168</v>
      </c>
      <c r="D98" s="92" t="s">
        <v>169</v>
      </c>
      <c r="E98" s="12" t="s">
        <v>27</v>
      </c>
      <c r="F98" s="13" t="s">
        <v>52</v>
      </c>
      <c r="G98" s="65">
        <f>IFERROR(VLOOKUP($D98,'Today''s Data'!$A$2:$BD$350,2,FALSE),"")</f>
        <v>27</v>
      </c>
      <c r="H98" s="53">
        <f>IFERROR(VLOOKUP($D98,'Today''s Data'!$A$2:$BD$350,4,FALSE),"")</f>
        <v>-1.0999999999999999E-2</v>
      </c>
      <c r="I98" s="14">
        <f>IFERROR(VLOOKUP($D98,'Today''s Data'!$A$2:$BD$350,29,FALSE),"")</f>
        <v>36.479413164699999</v>
      </c>
      <c r="J98" s="65">
        <f>IFERROR(VLOOKUP($D98,'Today''s Data'!$A$2:$BD$350,20,FALSE),"")</f>
        <v>31.554500000000001</v>
      </c>
      <c r="K98" s="65">
        <f>IFERROR(VLOOKUP(D98,'Today''s Data'!$A$2:$BD$350,2,FALSE),"")</f>
        <v>27</v>
      </c>
      <c r="L98" s="15">
        <f t="shared" si="40"/>
        <v>0.16868518518518522</v>
      </c>
      <c r="M98" s="65">
        <f>IFERROR(VLOOKUP($D98,'Previous Data'!$A$2:$BD$350,20,FALSE),"")</f>
        <v>31.638999999999999</v>
      </c>
      <c r="N98" s="65">
        <f>IFERROR(VLOOKUP($D98,'Previous Data'!$A$2:$BD$350,2,FALSE),"")</f>
        <v>27.95</v>
      </c>
      <c r="O98" s="15">
        <f t="shared" si="41"/>
        <v>0.13198568872987479</v>
      </c>
      <c r="P98" s="65">
        <f>IFERROR(VLOOKUP($D98,'Today''s Data'!$A$2:$BD$350,19,FALSE),"")</f>
        <v>30.344999999999999</v>
      </c>
      <c r="Q98" s="65">
        <f>IFERROR(VLOOKUP($D98,'Today''s Data'!$A$2:$BD$350,2,FALSE),"")</f>
        <v>27</v>
      </c>
      <c r="R98" s="15">
        <f t="shared" si="42"/>
        <v>0.12388888888888884</v>
      </c>
      <c r="S98" s="65">
        <f>IFERROR(VLOOKUP($D98,'Previous Data'!$A$2:$BD$350,19,FALSE),"")</f>
        <v>30.606000000000002</v>
      </c>
      <c r="T98" s="65">
        <f>IFERROR(VLOOKUP($D98,'Previous Data'!$A$2:$BD$350,2,FALSE),"")</f>
        <v>27.95</v>
      </c>
      <c r="U98" s="15">
        <f t="shared" si="43"/>
        <v>9.5026833631484883E-2</v>
      </c>
      <c r="V98" s="64">
        <f t="shared" si="44"/>
        <v>3.9858296259680411E-2</v>
      </c>
      <c r="W98" s="65">
        <f>IFERROR(VLOOKUP($D98,'Today''s Data'!$A$2:$BD$350,18,FALSE),"")</f>
        <v>28.147500000000001</v>
      </c>
      <c r="X98" s="65">
        <f>IFERROR(VLOOKUP($D98,'Today''s Data'!$A$2:$BD$350,2,FALSE),"")</f>
        <v>27</v>
      </c>
      <c r="Y98" s="15">
        <f t="shared" si="45"/>
        <v>4.2500000000000031E-2</v>
      </c>
      <c r="Z98" s="65">
        <f>IFERROR(VLOOKUP($D98,'Previous Data'!$A$2:$BD$350,18,FALSE),"")</f>
        <v>28.487500000000001</v>
      </c>
      <c r="AA98" s="65">
        <f>IFERROR(VLOOKUP($D98,'Previous Data'!$A$2:$BD$350,2,FALSE),"")</f>
        <v>27.95</v>
      </c>
      <c r="AB98" s="15">
        <f t="shared" si="46"/>
        <v>1.923076923076928E-2</v>
      </c>
      <c r="AC98" s="96" t="str">
        <f t="shared" si="47"/>
        <v>REVERSE AOTS</v>
      </c>
      <c r="AD98" s="69">
        <f>IFERROR(VLOOKUP($D98,'Today''s Data'!$A$2:$BD$350,9,FALSE),"")</f>
        <v>622800</v>
      </c>
      <c r="AE98" s="69">
        <f>IFERROR(VLOOKUP($D98,'Today''s Data'!$A$2:$BD$350,39,FALSE),"")</f>
        <v>1359060</v>
      </c>
      <c r="AF98" s="15">
        <f t="shared" si="48"/>
        <v>0.4582579135579003</v>
      </c>
      <c r="AG98" s="72">
        <f>IFERROR(VLOOKUP($D98,'Today''s Data'!$A$2:$BD$350,10,FALSE),"")</f>
        <v>16750860</v>
      </c>
      <c r="AH98" s="15">
        <f>IFERROR(VLOOKUP($D98,'Today''s Data'!$A$2:$BD$350,32,FALSE),"")</f>
        <v>3.4700000000000002E-2</v>
      </c>
      <c r="AI98" s="12" t="str">
        <f>IFERROR(VLOOKUP($D98,'Today''s Data'!$A$2:$BD$350,33,FALSE),"")</f>
        <v>NEUTRAL</v>
      </c>
      <c r="AJ98" s="15">
        <f>IFERROR(VLOOKUP($D98,'Today''s Data'!$A$2:$BG$350,48,FALSE),"")</f>
        <v>1.9E-3</v>
      </c>
      <c r="AK98" s="15">
        <f>IFERROR(VLOOKUP($D98,'Today''s Data'!$A$2:$BG$350,47,FALSE),"")</f>
        <v>-6.5699999999999995E-2</v>
      </c>
      <c r="AL98" s="15">
        <f>IFERROR(VLOOKUP($D98,'Today''s Data'!$A$2:$BG$350,46,FALSE),"")</f>
        <v>-0.15490000000000001</v>
      </c>
      <c r="AM98" s="65">
        <v>1499983610</v>
      </c>
      <c r="AN98" s="65">
        <f t="shared" si="38"/>
        <v>40499557470</v>
      </c>
      <c r="AO98" s="65" t="str">
        <f t="shared" si="39"/>
        <v>3RD LINER</v>
      </c>
      <c r="AP98" s="57">
        <f>IFERROR(VLOOKUP($D98,'Today''s Data'!$A$2:$BG$350,50,FALSE),"")</f>
        <v>49874130</v>
      </c>
    </row>
    <row r="99" spans="2:42" ht="16.5" hidden="1" customHeight="1" x14ac:dyDescent="0.35">
      <c r="B99" s="67">
        <v>94</v>
      </c>
      <c r="C99" s="59" t="s">
        <v>170</v>
      </c>
      <c r="D99" s="93" t="s">
        <v>171</v>
      </c>
      <c r="E99" s="58" t="s">
        <v>27</v>
      </c>
      <c r="F99" s="60" t="s">
        <v>28</v>
      </c>
      <c r="G99" s="65">
        <f>IFERROR(VLOOKUP($D99,'Today''s Data'!$A$2:$BD$350,2,FALSE),"")</f>
        <v>0.67</v>
      </c>
      <c r="H99" s="53">
        <f>IFERROR(VLOOKUP($D99,'Today''s Data'!$A$2:$BD$350,4,FALSE),"")</f>
        <v>3.0800000000000001E-2</v>
      </c>
      <c r="I99" s="14">
        <f>IFERROR(VLOOKUP($D99,'Today''s Data'!$A$2:$BD$350,29,FALSE),"")</f>
        <v>48.591367998999999</v>
      </c>
      <c r="J99" s="65">
        <f>IFERROR(VLOOKUP($D99,'Today''s Data'!$A$2:$BD$350,20,FALSE),"")</f>
        <v>0.67459999999999998</v>
      </c>
      <c r="K99" s="65">
        <f>IFERROR(VLOOKUP(D99,'Today''s Data'!$A$2:$BD$350,2,FALSE),"")</f>
        <v>0.67</v>
      </c>
      <c r="L99" s="15">
        <f t="shared" si="40"/>
        <v>6.8656716417909514E-3</v>
      </c>
      <c r="M99" s="65">
        <f>IFERROR(VLOOKUP($D99,'Previous Data'!$A$2:$BD$350,20,FALSE),"")</f>
        <v>0.67459999999999998</v>
      </c>
      <c r="N99" s="65">
        <f>IFERROR(VLOOKUP($D99,'Previous Data'!$A$2:$BD$350,2,FALSE),"")</f>
        <v>0.67</v>
      </c>
      <c r="O99" s="15">
        <f t="shared" si="41"/>
        <v>6.8656716417909514E-3</v>
      </c>
      <c r="P99" s="65">
        <f>IFERROR(VLOOKUP($D99,'Today''s Data'!$A$2:$BD$350,19,FALSE),"")</f>
        <v>0.67679999999999996</v>
      </c>
      <c r="Q99" s="65">
        <f>IFERROR(VLOOKUP($D99,'Today''s Data'!$A$2:$BD$350,2,FALSE),"")</f>
        <v>0.67</v>
      </c>
      <c r="R99" s="15">
        <f t="shared" si="42"/>
        <v>1.014925373134316E-2</v>
      </c>
      <c r="S99" s="65">
        <f>IFERROR(VLOOKUP($D99,'Previous Data'!$A$2:$BD$350,19,FALSE),"")</f>
        <v>0.67679999999999996</v>
      </c>
      <c r="T99" s="65">
        <f>IFERROR(VLOOKUP($D99,'Previous Data'!$A$2:$BD$350,2,FALSE),"")</f>
        <v>0.67</v>
      </c>
      <c r="U99" s="15">
        <f t="shared" si="43"/>
        <v>1.014925373134316E-2</v>
      </c>
      <c r="V99" s="64">
        <f t="shared" si="44"/>
        <v>3.2611918173732282E-3</v>
      </c>
      <c r="W99" s="65">
        <f>IFERROR(VLOOKUP($D99,'Today''s Data'!$A$2:$BD$350,18,FALSE),"")</f>
        <v>0.67800000000000005</v>
      </c>
      <c r="X99" s="65">
        <f>IFERROR(VLOOKUP($D99,'Today''s Data'!$A$2:$BD$350,2,FALSE),"")</f>
        <v>0.67</v>
      </c>
      <c r="Y99" s="15">
        <f t="shared" si="45"/>
        <v>1.1940298507462697E-2</v>
      </c>
      <c r="Z99" s="65">
        <f>IFERROR(VLOOKUP($D99,'Previous Data'!$A$2:$BD$350,18,FALSE),"")</f>
        <v>0.67800000000000005</v>
      </c>
      <c r="AA99" s="65">
        <f>IFERROR(VLOOKUP($D99,'Previous Data'!$A$2:$BD$350,2,FALSE),"")</f>
        <v>0.67</v>
      </c>
      <c r="AB99" s="15">
        <f t="shared" si="46"/>
        <v>1.1940298507462697E-2</v>
      </c>
      <c r="AC99" s="96" t="str">
        <f t="shared" si="47"/>
        <v>AOTS</v>
      </c>
      <c r="AD99" s="69">
        <f>IFERROR(VLOOKUP($D99,'Today''s Data'!$A$2:$BD$350,9,FALSE),"")</f>
        <v>10000</v>
      </c>
      <c r="AE99" s="69">
        <f>IFERROR(VLOOKUP($D99,'Today''s Data'!$A$2:$BD$350,39,FALSE),"")</f>
        <v>324800</v>
      </c>
      <c r="AF99" s="15">
        <f t="shared" si="48"/>
        <v>3.0788177339901478E-2</v>
      </c>
      <c r="AG99" s="72">
        <f>IFERROR(VLOOKUP($D99,'Today''s Data'!$A$2:$BD$350,10,FALSE),"")</f>
        <v>6680</v>
      </c>
      <c r="AH99" s="15">
        <f>IFERROR(VLOOKUP($D99,'Today''s Data'!$A$2:$BD$350,32,FALSE),"")</f>
        <v>2.8400000000000002E-2</v>
      </c>
      <c r="AI99" s="12" t="str">
        <f>IFERROR(VLOOKUP($D99,'Today''s Data'!$A$2:$BD$350,33,FALSE),"")</f>
        <v>LOW</v>
      </c>
      <c r="AJ99" s="15">
        <f>IFERROR(VLOOKUP($D99,'Today''s Data'!$A$2:$BG$350,48,FALSE),"")</f>
        <v>3.0800000000000001E-2</v>
      </c>
      <c r="AK99" s="15">
        <f>IFERROR(VLOOKUP($D99,'Today''s Data'!$A$2:$BG$350,47,FALSE),"")</f>
        <v>-1.47E-2</v>
      </c>
      <c r="AL99" s="15">
        <f>IFERROR(VLOOKUP($D99,'Today''s Data'!$A$2:$BG$350,46,FALSE),"")</f>
        <v>-6.9400000000000003E-2</v>
      </c>
      <c r="AM99" s="65">
        <v>1193200000</v>
      </c>
      <c r="AN99" s="65">
        <f t="shared" si="38"/>
        <v>799444000</v>
      </c>
      <c r="AO99" s="65" t="str">
        <f t="shared" si="39"/>
        <v>4TH LINER</v>
      </c>
      <c r="AP99" s="57">
        <f>IFERROR(VLOOKUP($D99,'Today''s Data'!$A$2:$BG$350,50,FALSE),"")</f>
        <v>29490</v>
      </c>
    </row>
    <row r="100" spans="2:42" ht="16.5" hidden="1" customHeight="1" x14ac:dyDescent="0.35">
      <c r="B100" s="68">
        <v>95</v>
      </c>
      <c r="C100" s="11" t="s">
        <v>172</v>
      </c>
      <c r="D100" s="92" t="s">
        <v>173</v>
      </c>
      <c r="E100" s="12" t="s">
        <v>19</v>
      </c>
      <c r="F100" s="13" t="s">
        <v>19</v>
      </c>
      <c r="G100" s="65">
        <f>IFERROR(VLOOKUP($D100,'Today''s Data'!$A$2:$BD$350,2,FALSE),"")</f>
        <v>7.5</v>
      </c>
      <c r="H100" s="53">
        <f>IFERROR(VLOOKUP($D100,'Today''s Data'!$A$2:$BD$350,4,FALSE),"")</f>
        <v>-1.32E-2</v>
      </c>
      <c r="I100" s="14">
        <f>IFERROR(VLOOKUP($D100,'Today''s Data'!$A$2:$BD$350,29,FALSE),"")</f>
        <v>44.632575736</v>
      </c>
      <c r="J100" s="65">
        <f>IFERROR(VLOOKUP($D100,'Today''s Data'!$A$2:$BD$350,20,FALSE),"")</f>
        <v>7.7141000000000002</v>
      </c>
      <c r="K100" s="65">
        <f>IFERROR(VLOOKUP(D100,'Today''s Data'!$A$2:$BD$350,2,FALSE),"")</f>
        <v>7.5</v>
      </c>
      <c r="L100" s="15">
        <f t="shared" si="40"/>
        <v>2.8546666666666689E-2</v>
      </c>
      <c r="M100" s="65">
        <f>IFERROR(VLOOKUP($D100,'Previous Data'!$A$2:$BD$350,20,FALSE),"")</f>
        <v>7.7195999999999998</v>
      </c>
      <c r="N100" s="65">
        <f>IFERROR(VLOOKUP($D100,'Previous Data'!$A$2:$BD$350,2,FALSE),"")</f>
        <v>7.5</v>
      </c>
      <c r="O100" s="15">
        <f t="shared" si="41"/>
        <v>2.9279999999999973E-2</v>
      </c>
      <c r="P100" s="65">
        <f>IFERROR(VLOOKUP($D100,'Today''s Data'!$A$2:$BD$350,19,FALSE),"")</f>
        <v>7.6352000000000002</v>
      </c>
      <c r="Q100" s="65">
        <f>IFERROR(VLOOKUP($D100,'Today''s Data'!$A$2:$BD$350,2,FALSE),"")</f>
        <v>7.5</v>
      </c>
      <c r="R100" s="15">
        <f t="shared" si="42"/>
        <v>1.8026666666666694E-2</v>
      </c>
      <c r="S100" s="65">
        <f>IFERROR(VLOOKUP($D100,'Previous Data'!$A$2:$BD$350,19,FALSE),"")</f>
        <v>7.6471999999999998</v>
      </c>
      <c r="T100" s="65">
        <f>IFERROR(VLOOKUP($D100,'Previous Data'!$A$2:$BD$350,2,FALSE),"")</f>
        <v>7.5</v>
      </c>
      <c r="U100" s="15">
        <f t="shared" si="43"/>
        <v>1.9626666666666636E-2</v>
      </c>
      <c r="V100" s="64">
        <f t="shared" si="44"/>
        <v>1.0333717518860013E-2</v>
      </c>
      <c r="W100" s="65">
        <f>IFERROR(VLOOKUP($D100,'Today''s Data'!$A$2:$BD$350,18,FALSE),"")</f>
        <v>7.532</v>
      </c>
      <c r="X100" s="65">
        <f>IFERROR(VLOOKUP($D100,'Today''s Data'!$A$2:$BD$350,2,FALSE),"")</f>
        <v>7.5</v>
      </c>
      <c r="Y100" s="15">
        <f t="shared" si="45"/>
        <v>4.2666666666666703E-3</v>
      </c>
      <c r="Z100" s="65">
        <f>IFERROR(VLOOKUP($D100,'Previous Data'!$A$2:$BD$350,18,FALSE),"")</f>
        <v>7.5369999999999999</v>
      </c>
      <c r="AA100" s="65">
        <f>IFERROR(VLOOKUP($D100,'Previous Data'!$A$2:$BD$350,2,FALSE),"")</f>
        <v>7.5</v>
      </c>
      <c r="AB100" s="15">
        <f t="shared" si="46"/>
        <v>4.9333333333333226E-3</v>
      </c>
      <c r="AC100" s="96" t="str">
        <f t="shared" si="47"/>
        <v>REVERSE AOTS</v>
      </c>
      <c r="AD100" s="69">
        <f>IFERROR(VLOOKUP($D100,'Today''s Data'!$A$2:$BD$350,9,FALSE),"")</f>
        <v>31900</v>
      </c>
      <c r="AE100" s="69">
        <f>IFERROR(VLOOKUP($D100,'Today''s Data'!$A$2:$BD$350,39,FALSE),"")</f>
        <v>107190</v>
      </c>
      <c r="AF100" s="15">
        <f t="shared" si="48"/>
        <v>0.29760238828248903</v>
      </c>
      <c r="AG100" s="72">
        <f>IFERROR(VLOOKUP($D100,'Today''s Data'!$A$2:$BD$350,10,FALSE),"")</f>
        <v>238632</v>
      </c>
      <c r="AH100" s="15">
        <f>IFERROR(VLOOKUP($D100,'Today''s Data'!$A$2:$BD$350,32,FALSE),"")</f>
        <v>1.6E-2</v>
      </c>
      <c r="AI100" s="12" t="str">
        <f>IFERROR(VLOOKUP($D100,'Today''s Data'!$A$2:$BD$350,33,FALSE),"")</f>
        <v>LOW</v>
      </c>
      <c r="AJ100" s="15">
        <f>IFERROR(VLOOKUP($D100,'Today''s Data'!$A$2:$BG$350,48,FALSE),"")</f>
        <v>-1.1900000000000001E-2</v>
      </c>
      <c r="AK100" s="15">
        <f>IFERROR(VLOOKUP($D100,'Today''s Data'!$A$2:$BG$350,47,FALSE),"")</f>
        <v>-1.32E-2</v>
      </c>
      <c r="AL100" s="15">
        <f>IFERROR(VLOOKUP($D100,'Today''s Data'!$A$2:$BG$350,46,FALSE),"")</f>
        <v>-3.2300000000000002E-2</v>
      </c>
      <c r="AM100" s="65">
        <v>9317473987</v>
      </c>
      <c r="AN100" s="65">
        <f t="shared" si="38"/>
        <v>69881054902.5</v>
      </c>
      <c r="AO100" s="65" t="str">
        <f t="shared" si="39"/>
        <v>3RD LINER</v>
      </c>
      <c r="AP100" s="57">
        <f>IFERROR(VLOOKUP($D100,'Today''s Data'!$A$2:$BG$350,50,FALSE),"")</f>
        <v>44915</v>
      </c>
    </row>
    <row r="101" spans="2:42" ht="16.5" hidden="1" customHeight="1" x14ac:dyDescent="0.35">
      <c r="B101" s="67">
        <v>96</v>
      </c>
      <c r="C101" s="11"/>
      <c r="D101" s="92" t="s">
        <v>626</v>
      </c>
      <c r="E101" s="12"/>
      <c r="F101" s="13"/>
      <c r="G101" s="65">
        <f>IFERROR(VLOOKUP($D101,'Today''s Data'!$A$2:$BD$350,2,FALSE),"")</f>
        <v>960</v>
      </c>
      <c r="H101" s="53">
        <f>IFERROR(VLOOKUP($D101,'Today''s Data'!$A$2:$BD$350,4,FALSE),"")</f>
        <v>-0.04</v>
      </c>
      <c r="I101" s="14">
        <f>IFERROR(VLOOKUP($D101,'Today''s Data'!$A$2:$BD$350,29,FALSE),"")</f>
        <v>44.200338843700003</v>
      </c>
      <c r="J101" s="65">
        <f>IFERROR(VLOOKUP($D101,'Today''s Data'!$A$2:$BD$350,20,FALSE),"")</f>
        <v>979.17</v>
      </c>
      <c r="K101" s="65">
        <f>IFERROR(VLOOKUP(D101,'Today''s Data'!$A$2:$BD$350,2,FALSE),"")</f>
        <v>960</v>
      </c>
      <c r="L101" s="15">
        <f t="shared" si="40"/>
        <v>1.9968749999999959E-2</v>
      </c>
      <c r="M101" s="65">
        <f>IFERROR(VLOOKUP($D101,'Previous Data'!$A$2:$BD$350,20,FALSE),"")</f>
        <v>979.17</v>
      </c>
      <c r="N101" s="65">
        <f>IFERROR(VLOOKUP($D101,'Previous Data'!$A$2:$BD$350,2,FALSE),"")</f>
        <v>960</v>
      </c>
      <c r="O101" s="15">
        <f t="shared" si="41"/>
        <v>1.9968749999999959E-2</v>
      </c>
      <c r="P101" s="65">
        <f>IFERROR(VLOOKUP($D101,'Today''s Data'!$A$2:$BD$350,19,FALSE),"")</f>
        <v>983.99</v>
      </c>
      <c r="Q101" s="65">
        <f>IFERROR(VLOOKUP($D101,'Today''s Data'!$A$2:$BD$350,2,FALSE),"")</f>
        <v>960</v>
      </c>
      <c r="R101" s="15">
        <f t="shared" si="42"/>
        <v>2.4989583333333343E-2</v>
      </c>
      <c r="S101" s="65">
        <f>IFERROR(VLOOKUP($D101,'Previous Data'!$A$2:$BD$350,19,FALSE),"")</f>
        <v>983.99</v>
      </c>
      <c r="T101" s="65">
        <f>IFERROR(VLOOKUP($D101,'Previous Data'!$A$2:$BD$350,2,FALSE),"")</f>
        <v>960</v>
      </c>
      <c r="U101" s="15">
        <f t="shared" si="43"/>
        <v>2.4989583333333343E-2</v>
      </c>
      <c r="V101" s="64">
        <f t="shared" si="44"/>
        <v>4.9225364339185737E-3</v>
      </c>
      <c r="W101" s="65">
        <f>IFERROR(VLOOKUP($D101,'Today''s Data'!$A$2:$BD$350,18,FALSE),"")</f>
        <v>984.72500000000002</v>
      </c>
      <c r="X101" s="65">
        <f>IFERROR(VLOOKUP($D101,'Today''s Data'!$A$2:$BD$350,2,FALSE),"")</f>
        <v>960</v>
      </c>
      <c r="Y101" s="15">
        <f t="shared" si="45"/>
        <v>2.5755208333333356E-2</v>
      </c>
      <c r="Z101" s="65">
        <f>IFERROR(VLOOKUP($D101,'Previous Data'!$A$2:$BD$350,18,FALSE),"")</f>
        <v>984.72500000000002</v>
      </c>
      <c r="AA101" s="65">
        <f>IFERROR(VLOOKUP($D101,'Previous Data'!$A$2:$BD$350,2,FALSE),"")</f>
        <v>960</v>
      </c>
      <c r="AB101" s="15">
        <f t="shared" si="46"/>
        <v>2.5755208333333356E-2</v>
      </c>
      <c r="AC101" s="96" t="str">
        <f t="shared" si="47"/>
        <v>AOTS</v>
      </c>
      <c r="AD101" s="69">
        <f>IFERROR(VLOOKUP($D101,'Today''s Data'!$A$2:$BD$350,9,FALSE),"")</f>
        <v>5205</v>
      </c>
      <c r="AE101" s="69">
        <f>IFERROR(VLOOKUP($D101,'Today''s Data'!$A$2:$BD$350,39,FALSE),"")</f>
        <v>2182</v>
      </c>
      <c r="AF101" s="15">
        <f t="shared" si="48"/>
        <v>2.3854262144821266</v>
      </c>
      <c r="AG101" s="72">
        <f>IFERROR(VLOOKUP($D101,'Today''s Data'!$A$2:$BD$350,10,FALSE),"")</f>
        <v>4996800</v>
      </c>
      <c r="AH101" s="15">
        <f>IFERROR(VLOOKUP($D101,'Today''s Data'!$A$2:$BD$350,32,FALSE),"")</f>
        <v>1.8200000000000001E-2</v>
      </c>
      <c r="AI101" s="12" t="str">
        <f>IFERROR(VLOOKUP($D101,'Today''s Data'!$A$2:$BD$350,33,FALSE),"")</f>
        <v>LOW</v>
      </c>
      <c r="AJ101" s="15">
        <f>IFERROR(VLOOKUP($D101,'Today''s Data'!$A$2:$BG$350,48,FALSE),"")</f>
        <v>-5.1999999999999998E-3</v>
      </c>
      <c r="AK101" s="15">
        <f>IFERROR(VLOOKUP($D101,'Today''s Data'!$A$2:$BG$350,47,FALSE),"")</f>
        <v>-2.0400000000000001E-2</v>
      </c>
      <c r="AL101" s="15">
        <f>IFERROR(VLOOKUP($D101,'Today''s Data'!$A$2:$BG$350,46,FALSE),"")</f>
        <v>0</v>
      </c>
      <c r="AM101" s="65">
        <v>16477023</v>
      </c>
      <c r="AN101" s="65">
        <f t="shared" si="38"/>
        <v>15817942080</v>
      </c>
      <c r="AO101" s="65" t="str">
        <f t="shared" si="39"/>
        <v>3RD LINER</v>
      </c>
      <c r="AP101" s="57">
        <f>IFERROR(VLOOKUP($D101,'Today''s Data'!$A$2:$BG$350,50,FALSE),"")</f>
        <v>-5034900</v>
      </c>
    </row>
    <row r="102" spans="2:42" ht="16.5" hidden="1" customHeight="1" x14ac:dyDescent="0.35">
      <c r="B102" s="67">
        <v>97</v>
      </c>
      <c r="C102" s="11"/>
      <c r="D102" s="92" t="s">
        <v>601</v>
      </c>
      <c r="E102" s="12"/>
      <c r="F102" s="13"/>
      <c r="G102" s="65">
        <f>IFERROR(VLOOKUP($D102,'Today''s Data'!$A$2:$BD$350,2,FALSE),"")</f>
        <v>8.6</v>
      </c>
      <c r="H102" s="53">
        <f>IFERROR(VLOOKUP($D102,'Today''s Data'!$A$2:$BD$350,4,FALSE),"")</f>
        <v>-4.4400000000000002E-2</v>
      </c>
      <c r="I102" s="14">
        <f>IFERROR(VLOOKUP($D102,'Today''s Data'!$A$2:$BD$350,29,FALSE),"")</f>
        <v>47.4276010958</v>
      </c>
      <c r="J102" s="65">
        <f>IFERROR(VLOOKUP($D102,'Today''s Data'!$A$2:$BD$350,20,FALSE),"")</f>
        <v>8.4434000000000005</v>
      </c>
      <c r="K102" s="65">
        <f>IFERROR(VLOOKUP(D102,'Today''s Data'!$A$2:$BD$350,2,FALSE),"")</f>
        <v>8.6</v>
      </c>
      <c r="L102" s="15">
        <f t="shared" si="40"/>
        <v>1.854703081696937E-2</v>
      </c>
      <c r="M102" s="65">
        <f>IFERROR(VLOOKUP($D102,'Previous Data'!$A$2:$BD$350,20,FALSE),"")</f>
        <v>8.4225999999999992</v>
      </c>
      <c r="N102" s="65">
        <f>IFERROR(VLOOKUP($D102,'Previous Data'!$A$2:$BD$350,2,FALSE),"")</f>
        <v>8.74</v>
      </c>
      <c r="O102" s="15">
        <f t="shared" si="41"/>
        <v>3.7684325505188548E-2</v>
      </c>
      <c r="P102" s="65">
        <f>IFERROR(VLOOKUP($D102,'Today''s Data'!$A$2:$BD$350,19,FALSE),"")</f>
        <v>8.6072000000000006</v>
      </c>
      <c r="Q102" s="65">
        <f>IFERROR(VLOOKUP($D102,'Today''s Data'!$A$2:$BD$350,2,FALSE),"")</f>
        <v>8.6</v>
      </c>
      <c r="R102" s="15">
        <f t="shared" si="42"/>
        <v>8.3720930232569573E-4</v>
      </c>
      <c r="S102" s="65">
        <f>IFERROR(VLOOKUP($D102,'Previous Data'!$A$2:$BD$350,19,FALSE),"")</f>
        <v>8.6013999999999999</v>
      </c>
      <c r="T102" s="65">
        <f>IFERROR(VLOOKUP($D102,'Previous Data'!$A$2:$BD$350,2,FALSE),"")</f>
        <v>8.74</v>
      </c>
      <c r="U102" s="15">
        <f t="shared" si="43"/>
        <v>1.6113655916478745E-2</v>
      </c>
      <c r="V102" s="64">
        <f t="shared" si="44"/>
        <v>1.9399767866025555E-2</v>
      </c>
      <c r="W102" s="65">
        <f>IFERROR(VLOOKUP($D102,'Today''s Data'!$A$2:$BD$350,18,FALSE),"")</f>
        <v>9.0935000000000006</v>
      </c>
      <c r="X102" s="65">
        <f>IFERROR(VLOOKUP($D102,'Today''s Data'!$A$2:$BD$350,2,FALSE),"")</f>
        <v>8.6</v>
      </c>
      <c r="Y102" s="15">
        <f t="shared" si="45"/>
        <v>5.7383720930232668E-2</v>
      </c>
      <c r="Z102" s="65">
        <f>IFERROR(VLOOKUP($D102,'Previous Data'!$A$2:$BD$350,18,FALSE),"")</f>
        <v>9.1389999999999993</v>
      </c>
      <c r="AA102" s="65">
        <f>IFERROR(VLOOKUP($D102,'Previous Data'!$A$2:$BD$350,2,FALSE),"")</f>
        <v>8.74</v>
      </c>
      <c r="AB102" s="15">
        <f t="shared" si="46"/>
        <v>4.5652173913043381E-2</v>
      </c>
      <c r="AC102" s="96" t="str">
        <f t="shared" si="47"/>
        <v>AOTS</v>
      </c>
      <c r="AD102" s="69">
        <f>IFERROR(VLOOKUP($D102,'Today''s Data'!$A$2:$BD$350,9,FALSE),"")</f>
        <v>3600</v>
      </c>
      <c r="AE102" s="69">
        <f>IFERROR(VLOOKUP($D102,'Today''s Data'!$A$2:$BD$350,39,FALSE),"")</f>
        <v>28855</v>
      </c>
      <c r="AF102" s="15">
        <f t="shared" si="48"/>
        <v>0.1247617397331485</v>
      </c>
      <c r="AG102" s="72">
        <f>IFERROR(VLOOKUP($D102,'Today''s Data'!$A$2:$BD$350,10,FALSE),"")</f>
        <v>30533</v>
      </c>
      <c r="AH102" s="15">
        <f>IFERROR(VLOOKUP($D102,'Today''s Data'!$A$2:$BD$350,32,FALSE),"")</f>
        <v>7.8600000000000003E-2</v>
      </c>
      <c r="AI102" s="12" t="str">
        <f>IFERROR(VLOOKUP($D102,'Today''s Data'!$A$2:$BD$350,33,FALSE),"")</f>
        <v>HIGH</v>
      </c>
      <c r="AJ102" s="15">
        <f>IFERROR(VLOOKUP($D102,'Today''s Data'!$A$2:$BG$350,48,FALSE),"")</f>
        <v>4.7000000000000002E-3</v>
      </c>
      <c r="AK102" s="15">
        <f>IFERROR(VLOOKUP($D102,'Today''s Data'!$A$2:$BG$350,47,FALSE),"")</f>
        <v>3.9899999999999998E-2</v>
      </c>
      <c r="AL102" s="15">
        <f>IFERROR(VLOOKUP($D102,'Today''s Data'!$A$2:$BG$350,46,FALSE),"")</f>
        <v>0.12130000000000001</v>
      </c>
      <c r="AM102" s="65">
        <v>50167397</v>
      </c>
      <c r="AN102" s="65">
        <f t="shared" si="38"/>
        <v>431439614.19999999</v>
      </c>
      <c r="AO102" s="65" t="str">
        <f t="shared" si="39"/>
        <v>4TH LINER</v>
      </c>
      <c r="AP102" s="57">
        <f>IFERROR(VLOOKUP($D102,'Today''s Data'!$A$2:$BG$350,50,FALSE),"")</f>
        <v>-95338</v>
      </c>
    </row>
    <row r="103" spans="2:42" ht="16.5" hidden="1" customHeight="1" x14ac:dyDescent="0.35">
      <c r="B103" s="68">
        <v>98</v>
      </c>
      <c r="C103" s="59" t="s">
        <v>174</v>
      </c>
      <c r="D103" s="93" t="s">
        <v>175</v>
      </c>
      <c r="E103" s="58" t="s">
        <v>39</v>
      </c>
      <c r="F103" s="60" t="s">
        <v>40</v>
      </c>
      <c r="G103" s="65">
        <f>IFERROR(VLOOKUP($D103,'Today''s Data'!$A$2:$BD$350,2,FALSE),"")</f>
        <v>15.32</v>
      </c>
      <c r="H103" s="53">
        <f>IFERROR(VLOOKUP($D103,'Today''s Data'!$A$2:$BD$350,4,FALSE),"")</f>
        <v>7.9000000000000008E-3</v>
      </c>
      <c r="I103" s="14">
        <f>IFERROR(VLOOKUP($D103,'Today''s Data'!$A$2:$BD$350,29,FALSE),"")</f>
        <v>30.2709628697</v>
      </c>
      <c r="J103" s="65">
        <f>IFERROR(VLOOKUP($D103,'Today''s Data'!$A$2:$BD$350,20,FALSE),"")</f>
        <v>17.072399999999998</v>
      </c>
      <c r="K103" s="65">
        <f>IFERROR(VLOOKUP(D103,'Today''s Data'!$A$2:$BD$350,2,FALSE),"")</f>
        <v>15.32</v>
      </c>
      <c r="L103" s="15">
        <f t="shared" si="40"/>
        <v>0.11438642297650117</v>
      </c>
      <c r="M103" s="65">
        <f>IFERROR(VLOOKUP($D103,'Previous Data'!$A$2:$BD$350,20,FALSE),"")</f>
        <v>17.1402</v>
      </c>
      <c r="N103" s="65">
        <f>IFERROR(VLOOKUP($D103,'Previous Data'!$A$2:$BD$350,2,FALSE),"")</f>
        <v>15.4</v>
      </c>
      <c r="O103" s="15">
        <f t="shared" si="41"/>
        <v>0.11299999999999998</v>
      </c>
      <c r="P103" s="65">
        <f>IFERROR(VLOOKUP($D103,'Today''s Data'!$A$2:$BD$350,19,FALSE),"")</f>
        <v>16.217199999999998</v>
      </c>
      <c r="Q103" s="65">
        <f>IFERROR(VLOOKUP($D103,'Today''s Data'!$A$2:$BD$350,2,FALSE),"")</f>
        <v>15.32</v>
      </c>
      <c r="R103" s="15">
        <f t="shared" si="42"/>
        <v>5.8563968668407178E-2</v>
      </c>
      <c r="S103" s="65">
        <f>IFERROR(VLOOKUP($D103,'Previous Data'!$A$2:$BD$350,19,FALSE),"")</f>
        <v>16.2944</v>
      </c>
      <c r="T103" s="65">
        <f>IFERROR(VLOOKUP($D103,'Previous Data'!$A$2:$BD$350,2,FALSE),"")</f>
        <v>15.4</v>
      </c>
      <c r="U103" s="15">
        <f t="shared" si="43"/>
        <v>5.8077922077922027E-2</v>
      </c>
      <c r="V103" s="64">
        <f t="shared" si="44"/>
        <v>5.2734134129196163E-2</v>
      </c>
      <c r="W103" s="65">
        <f>IFERROR(VLOOKUP($D103,'Today''s Data'!$A$2:$BD$350,18,FALSE),"")</f>
        <v>15.827</v>
      </c>
      <c r="X103" s="65">
        <f>IFERROR(VLOOKUP($D103,'Today''s Data'!$A$2:$BD$350,2,FALSE),"")</f>
        <v>15.32</v>
      </c>
      <c r="Y103" s="15">
        <f t="shared" si="45"/>
        <v>3.3093994778067862E-2</v>
      </c>
      <c r="Z103" s="65">
        <f>IFERROR(VLOOKUP($D103,'Previous Data'!$A$2:$BD$350,18,FALSE),"")</f>
        <v>15.894</v>
      </c>
      <c r="AA103" s="65">
        <f>IFERROR(VLOOKUP($D103,'Previous Data'!$A$2:$BD$350,2,FALSE),"")</f>
        <v>15.4</v>
      </c>
      <c r="AB103" s="15">
        <f t="shared" si="46"/>
        <v>3.2077922077922059E-2</v>
      </c>
      <c r="AC103" s="96" t="str">
        <f t="shared" si="47"/>
        <v>REVERSE AOTS</v>
      </c>
      <c r="AD103" s="69">
        <f>IFERROR(VLOOKUP($D103,'Today''s Data'!$A$2:$BD$350,9,FALSE),"")</f>
        <v>774000</v>
      </c>
      <c r="AE103" s="69">
        <f>IFERROR(VLOOKUP($D103,'Today''s Data'!$A$2:$BD$350,39,FALSE),"")</f>
        <v>1044495</v>
      </c>
      <c r="AF103" s="15">
        <f t="shared" si="48"/>
        <v>0.74102796088061695</v>
      </c>
      <c r="AG103" s="72">
        <f>IFERROR(VLOOKUP($D103,'Today''s Data'!$A$2:$BD$350,10,FALSE),"")</f>
        <v>11726258</v>
      </c>
      <c r="AH103" s="15">
        <f>IFERROR(VLOOKUP($D103,'Today''s Data'!$A$2:$BD$350,32,FALSE),"")</f>
        <v>1.6799999999999999E-2</v>
      </c>
      <c r="AI103" s="12" t="str">
        <f>IFERROR(VLOOKUP($D103,'Today''s Data'!$A$2:$BD$350,33,FALSE),"")</f>
        <v>LOW</v>
      </c>
      <c r="AJ103" s="15">
        <f>IFERROR(VLOOKUP($D103,'Today''s Data'!$A$2:$BG$350,48,FALSE),"")</f>
        <v>-2.92E-2</v>
      </c>
      <c r="AK103" s="15">
        <f>IFERROR(VLOOKUP($D103,'Today''s Data'!$A$2:$BG$350,47,FALSE),"")</f>
        <v>-4.1300000000000003E-2</v>
      </c>
      <c r="AL103" s="15">
        <f>IFERROR(VLOOKUP($D103,'Today''s Data'!$A$2:$BG$350,46,FALSE),"")</f>
        <v>-9.8799999999999999E-2</v>
      </c>
      <c r="AM103" s="65">
        <v>3660943557</v>
      </c>
      <c r="AN103" s="65">
        <f t="shared" si="38"/>
        <v>56085655293.239998</v>
      </c>
      <c r="AO103" s="65" t="s">
        <v>673</v>
      </c>
      <c r="AP103" s="57">
        <f>IFERROR(VLOOKUP($D103,'Today''s Data'!$A$2:$BG$350,50,FALSE),"")</f>
        <v>4044274</v>
      </c>
    </row>
    <row r="104" spans="2:42" ht="16.5" hidden="1" customHeight="1" x14ac:dyDescent="0.35">
      <c r="B104" s="67">
        <v>99</v>
      </c>
      <c r="C104" s="11"/>
      <c r="D104" s="92" t="s">
        <v>612</v>
      </c>
      <c r="E104" s="12"/>
      <c r="F104" s="13"/>
      <c r="G104" s="65">
        <f>IFERROR(VLOOKUP($D104,'Today''s Data'!$A$2:$BD$350,2,FALSE),"")</f>
        <v>103.5</v>
      </c>
      <c r="H104" s="53">
        <f>IFERROR(VLOOKUP($D104,'Today''s Data'!$A$2:$BD$350,4,FALSE),"")</f>
        <v>0</v>
      </c>
      <c r="I104" s="14">
        <f>IFERROR(VLOOKUP($D104,'Today''s Data'!$A$2:$BD$350,29,FALSE),"")</f>
        <v>43.267193052899998</v>
      </c>
      <c r="J104" s="65">
        <f>IFERROR(VLOOKUP($D104,'Today''s Data'!$A$2:$BD$350,20,FALSE),"")</f>
        <v>108.86499999999999</v>
      </c>
      <c r="K104" s="65">
        <f>IFERROR(VLOOKUP(D104,'Today''s Data'!$A$2:$BD$350,2,FALSE),"")</f>
        <v>103.5</v>
      </c>
      <c r="L104" s="15">
        <f t="shared" si="40"/>
        <v>5.1835748792270479E-2</v>
      </c>
      <c r="M104" s="65">
        <f>IFERROR(VLOOKUP($D104,'Previous Data'!$A$2:$BD$350,20,FALSE),"")</f>
        <v>108.955</v>
      </c>
      <c r="N104" s="65">
        <f>IFERROR(VLOOKUP($D104,'Previous Data'!$A$2:$BD$350,2,FALSE),"")</f>
        <v>103.5</v>
      </c>
      <c r="O104" s="15">
        <f t="shared" si="41"/>
        <v>5.2705314009661816E-2</v>
      </c>
      <c r="P104" s="65">
        <f>IFERROR(VLOOKUP($D104,'Today''s Data'!$A$2:$BD$350,19,FALSE),"")</f>
        <v>107.834</v>
      </c>
      <c r="Q104" s="65">
        <f>IFERROR(VLOOKUP($D104,'Today''s Data'!$A$2:$BD$350,2,FALSE),"")</f>
        <v>103.5</v>
      </c>
      <c r="R104" s="15">
        <f t="shared" si="42"/>
        <v>4.187439613526573E-2</v>
      </c>
      <c r="S104" s="65">
        <f>IFERROR(VLOOKUP($D104,'Previous Data'!$A$2:$BD$350,19,FALSE),"")</f>
        <v>107.922</v>
      </c>
      <c r="T104" s="65">
        <f>IFERROR(VLOOKUP($D104,'Previous Data'!$A$2:$BD$350,2,FALSE),"")</f>
        <v>103.5</v>
      </c>
      <c r="U104" s="15">
        <f t="shared" si="43"/>
        <v>4.2724637681159389E-2</v>
      </c>
      <c r="V104" s="64">
        <f t="shared" si="44"/>
        <v>9.5609918949495672E-3</v>
      </c>
      <c r="W104" s="65">
        <f>IFERROR(VLOOKUP($D104,'Today''s Data'!$A$2:$BD$350,18,FALSE),"")</f>
        <v>105.705</v>
      </c>
      <c r="X104" s="65">
        <f>IFERROR(VLOOKUP($D104,'Today''s Data'!$A$2:$BD$350,2,FALSE),"")</f>
        <v>103.5</v>
      </c>
      <c r="Y104" s="15">
        <f t="shared" si="45"/>
        <v>2.130434782608694E-2</v>
      </c>
      <c r="Z104" s="65">
        <f>IFERROR(VLOOKUP($D104,'Previous Data'!$A$2:$BD$350,18,FALSE),"")</f>
        <v>106.08</v>
      </c>
      <c r="AA104" s="65">
        <f>IFERROR(VLOOKUP($D104,'Previous Data'!$A$2:$BD$350,2,FALSE),"")</f>
        <v>103.5</v>
      </c>
      <c r="AB104" s="15">
        <f t="shared" si="46"/>
        <v>2.492753623188404E-2</v>
      </c>
      <c r="AC104" s="96" t="str">
        <f t="shared" si="47"/>
        <v>REVERSE AOTS</v>
      </c>
      <c r="AD104" s="69">
        <f>IFERROR(VLOOKUP($D104,'Today''s Data'!$A$2:$BD$350,9,FALSE),"")</f>
        <v>180</v>
      </c>
      <c r="AE104" s="69">
        <f>IFERROR(VLOOKUP($D104,'Today''s Data'!$A$2:$BD$350,39,FALSE),"")</f>
        <v>1596</v>
      </c>
      <c r="AF104" s="15">
        <f t="shared" si="48"/>
        <v>0.11278195488721804</v>
      </c>
      <c r="AG104" s="72">
        <f>IFERROR(VLOOKUP($D104,'Today''s Data'!$A$2:$BD$350,10,FALSE),"")</f>
        <v>18630</v>
      </c>
      <c r="AH104" s="15">
        <f>IFERROR(VLOOKUP($D104,'Today''s Data'!$A$2:$BD$350,32,FALSE),"")</f>
        <v>1.9699999999999999E-2</v>
      </c>
      <c r="AI104" s="12" t="str">
        <f>IFERROR(VLOOKUP($D104,'Today''s Data'!$A$2:$BD$350,33,FALSE),"")</f>
        <v>LOW</v>
      </c>
      <c r="AJ104" s="15">
        <f>IFERROR(VLOOKUP($D104,'Today''s Data'!$A$2:$BG$350,48,FALSE),"")</f>
        <v>-4.0800000000000003E-2</v>
      </c>
      <c r="AK104" s="15">
        <f>IFERROR(VLOOKUP($D104,'Today''s Data'!$A$2:$BG$350,47,FALSE),"")</f>
        <v>-1.43E-2</v>
      </c>
      <c r="AL104" s="15">
        <f>IFERROR(VLOOKUP($D104,'Today''s Data'!$A$2:$BG$350,46,FALSE),"")</f>
        <v>-0.1</v>
      </c>
      <c r="AM104" s="65">
        <v>63202160</v>
      </c>
      <c r="AN104" s="65">
        <f t="shared" si="38"/>
        <v>6541423560</v>
      </c>
      <c r="AO104" s="65" t="str">
        <f t="shared" si="39"/>
        <v>3RD LINER</v>
      </c>
      <c r="AP104" s="57">
        <f>IFERROR(VLOOKUP($D104,'Today''s Data'!$A$2:$BG$350,50,FALSE),"")</f>
        <v>21160</v>
      </c>
    </row>
    <row r="105" spans="2:42" ht="16.5" hidden="1" customHeight="1" x14ac:dyDescent="0.35">
      <c r="B105" s="67">
        <v>100</v>
      </c>
      <c r="C105" s="11"/>
      <c r="D105" s="92" t="s">
        <v>627</v>
      </c>
      <c r="E105" s="12"/>
      <c r="F105" s="13"/>
      <c r="G105" s="65">
        <f>IFERROR(VLOOKUP($D105,'Today''s Data'!$A$2:$BD$350,2,FALSE),"")</f>
        <v>111.5</v>
      </c>
      <c r="H105" s="53">
        <f>IFERROR(VLOOKUP($D105,'Today''s Data'!$A$2:$BD$350,4,FALSE),"")</f>
        <v>7.1999999999999998E-3</v>
      </c>
      <c r="I105" s="14">
        <f>IFERROR(VLOOKUP($D105,'Today''s Data'!$A$2:$BD$350,29,FALSE),"")</f>
        <v>45.679931742800001</v>
      </c>
      <c r="J105" s="65">
        <f>IFERROR(VLOOKUP($D105,'Today''s Data'!$A$2:$BD$350,20,FALSE),"")</f>
        <v>114.376</v>
      </c>
      <c r="K105" s="65">
        <f>IFERROR(VLOOKUP(D105,'Today''s Data'!$A$2:$BD$350,2,FALSE),"")</f>
        <v>111.5</v>
      </c>
      <c r="L105" s="15">
        <f t="shared" si="40"/>
        <v>2.5793721973094215E-2</v>
      </c>
      <c r="M105" s="65">
        <f>IFERROR(VLOOKUP($D105,'Previous Data'!$A$2:$BD$350,20,FALSE),"")</f>
        <v>114.376</v>
      </c>
      <c r="N105" s="65">
        <f>IFERROR(VLOOKUP($D105,'Previous Data'!$A$2:$BD$350,2,FALSE),"")</f>
        <v>111.5</v>
      </c>
      <c r="O105" s="15">
        <f t="shared" si="41"/>
        <v>2.5793721973094215E-2</v>
      </c>
      <c r="P105" s="65">
        <f>IFERROR(VLOOKUP($D105,'Today''s Data'!$A$2:$BD$350,19,FALSE),"")</f>
        <v>114.7</v>
      </c>
      <c r="Q105" s="65">
        <f>IFERROR(VLOOKUP($D105,'Today''s Data'!$A$2:$BD$350,2,FALSE),"")</f>
        <v>111.5</v>
      </c>
      <c r="R105" s="15">
        <f t="shared" si="42"/>
        <v>2.8699551569506751E-2</v>
      </c>
      <c r="S105" s="65">
        <f>IFERROR(VLOOKUP($D105,'Previous Data'!$A$2:$BD$350,19,FALSE),"")</f>
        <v>114.7</v>
      </c>
      <c r="T105" s="65">
        <f>IFERROR(VLOOKUP($D105,'Previous Data'!$A$2:$BD$350,2,FALSE),"")</f>
        <v>111.5</v>
      </c>
      <c r="U105" s="15">
        <f t="shared" si="43"/>
        <v>2.8699551569506751E-2</v>
      </c>
      <c r="V105" s="64">
        <f t="shared" si="44"/>
        <v>2.8327621179268206E-3</v>
      </c>
      <c r="W105" s="65">
        <f>IFERROR(VLOOKUP($D105,'Today''s Data'!$A$2:$BD$350,18,FALSE),"")</f>
        <v>112.435</v>
      </c>
      <c r="X105" s="65">
        <f>IFERROR(VLOOKUP($D105,'Today''s Data'!$A$2:$BD$350,2,FALSE),"")</f>
        <v>111.5</v>
      </c>
      <c r="Y105" s="15">
        <f t="shared" si="45"/>
        <v>8.3856502242152676E-3</v>
      </c>
      <c r="Z105" s="65">
        <f>IFERROR(VLOOKUP($D105,'Previous Data'!$A$2:$BD$350,18,FALSE),"")</f>
        <v>112.435</v>
      </c>
      <c r="AA105" s="65">
        <f>IFERROR(VLOOKUP($D105,'Previous Data'!$A$2:$BD$350,2,FALSE),"")</f>
        <v>111.5</v>
      </c>
      <c r="AB105" s="15">
        <f t="shared" si="46"/>
        <v>8.3856502242152676E-3</v>
      </c>
      <c r="AC105" s="96" t="str">
        <f t="shared" si="47"/>
        <v/>
      </c>
      <c r="AD105" s="69">
        <f>IFERROR(VLOOKUP($D105,'Today''s Data'!$A$2:$BD$350,9,FALSE),"")</f>
        <v>145650</v>
      </c>
      <c r="AE105" s="69">
        <f>IFERROR(VLOOKUP($D105,'Today''s Data'!$A$2:$BD$350,39,FALSE),"")</f>
        <v>24969</v>
      </c>
      <c r="AF105" s="15">
        <f t="shared" si="48"/>
        <v>5.8332332091793822</v>
      </c>
      <c r="AG105" s="72">
        <f>IFERROR(VLOOKUP($D105,'Today''s Data'!$A$2:$BD$350,10,FALSE),"")</f>
        <v>16239950</v>
      </c>
      <c r="AH105" s="15">
        <f>IFERROR(VLOOKUP($D105,'Today''s Data'!$A$2:$BD$350,32,FALSE),"")</f>
        <v>1.2699999999999999E-2</v>
      </c>
      <c r="AI105" s="12" t="str">
        <f>IFERROR(VLOOKUP($D105,'Today''s Data'!$A$2:$BD$350,33,FALSE),"")</f>
        <v>LOW</v>
      </c>
      <c r="AJ105" s="15">
        <f>IFERROR(VLOOKUP($D105,'Today''s Data'!$A$2:$BG$350,48,FALSE),"")</f>
        <v>7.1999999999999998E-3</v>
      </c>
      <c r="AK105" s="15">
        <f>IFERROR(VLOOKUP($D105,'Today''s Data'!$A$2:$BG$350,47,FALSE),"")</f>
        <v>4.4999999999999997E-3</v>
      </c>
      <c r="AL105" s="15">
        <f>IFERROR(VLOOKUP($D105,'Today''s Data'!$A$2:$BG$350,46,FALSE),"")</f>
        <v>-4.7E-2</v>
      </c>
      <c r="AM105" s="65">
        <v>126855520</v>
      </c>
      <c r="AN105" s="65">
        <f t="shared" si="38"/>
        <v>14144390480</v>
      </c>
      <c r="AO105" s="65" t="str">
        <f t="shared" si="39"/>
        <v>3RD LINER</v>
      </c>
      <c r="AP105" s="57">
        <f>IFERROR(VLOOKUP($D105,'Today''s Data'!$A$2:$BG$350,50,FALSE),"")</f>
        <v>9272</v>
      </c>
    </row>
    <row r="106" spans="2:42" ht="16.5" hidden="1" customHeight="1" x14ac:dyDescent="0.35">
      <c r="B106" s="68">
        <v>101</v>
      </c>
      <c r="C106" s="11" t="s">
        <v>27</v>
      </c>
      <c r="D106" s="92" t="s">
        <v>487</v>
      </c>
      <c r="E106" s="12" t="s">
        <v>663</v>
      </c>
      <c r="F106" s="13"/>
      <c r="G106" s="65">
        <f>IFERROR(VLOOKUP($D106,'Today''s Data'!$A$2:$BD$350,2,FALSE),"")</f>
        <v>2177.06</v>
      </c>
      <c r="H106" s="53">
        <f>IFERROR(VLOOKUP($D106,'Today''s Data'!$A$2:$BD$350,4,FALSE),"")</f>
        <v>-1.11E-2</v>
      </c>
      <c r="I106" s="14">
        <f>IFERROR(VLOOKUP($D106,'Today''s Data'!$A$2:$BD$350,29,FALSE),"")</f>
        <v>50.957931991899997</v>
      </c>
      <c r="J106" s="65">
        <f>IFERROR(VLOOKUP($D106,'Today''s Data'!$A$2:$BD$350,20,FALSE),"")</f>
        <v>2135.7456000000002</v>
      </c>
      <c r="K106" s="65">
        <f>IFERROR(VLOOKUP(D106,'Today''s Data'!$A$2:$BD$350,2,FALSE),"")</f>
        <v>2177.06</v>
      </c>
      <c r="L106" s="15">
        <f t="shared" si="40"/>
        <v>1.9344251487630245E-2</v>
      </c>
      <c r="M106" s="65">
        <f>IFERROR(VLOOKUP($D106,'Previous Data'!$A$2:$BD$350,20,FALSE),"")</f>
        <v>2131.6316999999999</v>
      </c>
      <c r="N106" s="65">
        <f>IFERROR(VLOOKUP($D106,'Previous Data'!$A$2:$BD$350,2,FALSE),"")</f>
        <v>2218.96</v>
      </c>
      <c r="O106" s="15">
        <f t="shared" si="41"/>
        <v>4.0967818221130853E-2</v>
      </c>
      <c r="P106" s="65">
        <f>IFERROR(VLOOKUP($D106,'Today''s Data'!$A$2:$BD$350,19,FALSE),"")</f>
        <v>2223.9892</v>
      </c>
      <c r="Q106" s="65">
        <f>IFERROR(VLOOKUP($D106,'Today''s Data'!$A$2:$BD$350,2,FALSE),"")</f>
        <v>2177.06</v>
      </c>
      <c r="R106" s="15">
        <f t="shared" si="42"/>
        <v>2.1556227205497339E-2</v>
      </c>
      <c r="S106" s="65">
        <f>IFERROR(VLOOKUP($D106,'Previous Data'!$A$2:$BD$350,19,FALSE),"")</f>
        <v>2220.3496</v>
      </c>
      <c r="T106" s="65">
        <f>IFERROR(VLOOKUP($D106,'Previous Data'!$A$2:$BD$350,2,FALSE),"")</f>
        <v>2218.96</v>
      </c>
      <c r="U106" s="15">
        <f t="shared" si="43"/>
        <v>6.2623931932075073E-4</v>
      </c>
      <c r="V106" s="64">
        <f t="shared" si="44"/>
        <v>4.1317467773315221E-2</v>
      </c>
      <c r="W106" s="65">
        <f>IFERROR(VLOOKUP($D106,'Today''s Data'!$A$2:$BD$350,18,FALSE),"")</f>
        <v>2217.2855</v>
      </c>
      <c r="X106" s="65">
        <f>IFERROR(VLOOKUP($D106,'Today''s Data'!$A$2:$BD$350,2,FALSE),"")</f>
        <v>2177.06</v>
      </c>
      <c r="Y106" s="15">
        <f t="shared" si="45"/>
        <v>1.8476982719814801E-2</v>
      </c>
      <c r="Z106" s="65">
        <f>IFERROR(VLOOKUP($D106,'Previous Data'!$A$2:$BD$350,18,FALSE),"")</f>
        <v>2224.8029999999999</v>
      </c>
      <c r="AA106" s="65">
        <f>IFERROR(VLOOKUP($D106,'Previous Data'!$A$2:$BD$350,2,FALSE),"")</f>
        <v>2218.96</v>
      </c>
      <c r="AB106" s="15">
        <f t="shared" si="46"/>
        <v>2.633215560442661E-3</v>
      </c>
      <c r="AC106" s="96" t="str">
        <f t="shared" si="47"/>
        <v/>
      </c>
      <c r="AD106" s="69">
        <f>IFERROR(VLOOKUP($D106,'Today''s Data'!$A$2:$BD$350,9,FALSE),"")</f>
        <v>51219824</v>
      </c>
      <c r="AE106" s="69">
        <f>IFERROR(VLOOKUP($D106,'Today''s Data'!$A$2:$BD$350,39,FALSE),"")</f>
        <v>27488574</v>
      </c>
      <c r="AF106" s="15">
        <f t="shared" si="48"/>
        <v>1.8633132442592328</v>
      </c>
      <c r="AG106" s="72">
        <f>IFERROR(VLOOKUP($D106,'Today''s Data'!$A$2:$BD$350,10,FALSE),"")</f>
        <v>1069163994.1900001</v>
      </c>
      <c r="AH106" s="15">
        <f>IFERROR(VLOOKUP($D106,'Today''s Data'!$A$2:$BD$350,32,FALSE),"")</f>
        <v>0.1037</v>
      </c>
      <c r="AI106" s="12" t="str">
        <f>IFERROR(VLOOKUP($D106,'Today''s Data'!$A$2:$BD$350,33,FALSE),"")</f>
        <v>HIGH</v>
      </c>
      <c r="AJ106" s="15">
        <f>IFERROR(VLOOKUP($D106,'Today''s Data'!$A$2:$BG$350,48,FALSE),"")</f>
        <v>-1.4999999999999999E-2</v>
      </c>
      <c r="AK106" s="15">
        <f>IFERROR(VLOOKUP($D106,'Today''s Data'!$A$2:$BG$350,47,FALSE),"")</f>
        <v>-2.1100000000000001E-2</v>
      </c>
      <c r="AL106" s="15">
        <f>IFERROR(VLOOKUP($D106,'Today''s Data'!$A$2:$BG$350,46,FALSE),"")</f>
        <v>-2.3800000000000002E-2</v>
      </c>
      <c r="AM106" s="65"/>
      <c r="AN106" s="65"/>
      <c r="AO106" s="65" t="s">
        <v>678</v>
      </c>
      <c r="AP106" s="57">
        <f>IFERROR(VLOOKUP($D106,'Today''s Data'!$A$2:$BG$350,50,FALSE),"")</f>
        <v>-2581840218.0005999</v>
      </c>
    </row>
    <row r="107" spans="2:42" ht="16.5" hidden="1" customHeight="1" x14ac:dyDescent="0.35">
      <c r="B107" s="67">
        <v>102</v>
      </c>
      <c r="C107" s="11"/>
      <c r="D107" s="92" t="s">
        <v>628</v>
      </c>
      <c r="E107" s="12"/>
      <c r="F107" s="13"/>
      <c r="G107" s="65">
        <f>IFERROR(VLOOKUP($D107,'Today''s Data'!$A$2:$BD$350,2,FALSE),"")</f>
        <v>4.5599999999999996</v>
      </c>
      <c r="H107" s="53">
        <f>IFERROR(VLOOKUP($D107,'Today''s Data'!$A$2:$BD$350,4,FALSE),"")</f>
        <v>2.2000000000000001E-3</v>
      </c>
      <c r="I107" s="14">
        <f>IFERROR(VLOOKUP($D107,'Today''s Data'!$A$2:$BD$350,29,FALSE),"")</f>
        <v>45.872724679500003</v>
      </c>
      <c r="J107" s="65">
        <f>IFERROR(VLOOKUP($D107,'Today''s Data'!$A$2:$BD$350,20,FALSE),"")</f>
        <v>5.4371999999999998</v>
      </c>
      <c r="K107" s="65">
        <f>IFERROR(VLOOKUP(D107,'Today''s Data'!$A$2:$BD$350,2,FALSE),"")</f>
        <v>4.5599999999999996</v>
      </c>
      <c r="L107" s="15">
        <f t="shared" si="40"/>
        <v>0.19236842105263163</v>
      </c>
      <c r="M107" s="65">
        <f>IFERROR(VLOOKUP($D107,'Previous Data'!$A$2:$BD$350,20,FALSE),"")</f>
        <v>5.4462999999999999</v>
      </c>
      <c r="N107" s="65">
        <f>IFERROR(VLOOKUP($D107,'Previous Data'!$A$2:$BD$350,2,FALSE),"")</f>
        <v>4.55</v>
      </c>
      <c r="O107" s="15">
        <f t="shared" si="41"/>
        <v>0.196989010989011</v>
      </c>
      <c r="P107" s="65">
        <f>IFERROR(VLOOKUP($D107,'Today''s Data'!$A$2:$BD$350,19,FALSE),"")</f>
        <v>4.9185999999999996</v>
      </c>
      <c r="Q107" s="65">
        <f>IFERROR(VLOOKUP($D107,'Today''s Data'!$A$2:$BD$350,2,FALSE),"")</f>
        <v>4.5599999999999996</v>
      </c>
      <c r="R107" s="15">
        <f t="shared" si="42"/>
        <v>7.8640350877192997E-2</v>
      </c>
      <c r="S107" s="65">
        <f>IFERROR(VLOOKUP($D107,'Previous Data'!$A$2:$BD$350,19,FALSE),"")</f>
        <v>4.9374000000000002</v>
      </c>
      <c r="T107" s="65">
        <f>IFERROR(VLOOKUP($D107,'Previous Data'!$A$2:$BD$350,2,FALSE),"")</f>
        <v>4.55</v>
      </c>
      <c r="U107" s="15">
        <f t="shared" si="43"/>
        <v>8.5142857142857242E-2</v>
      </c>
      <c r="V107" s="64">
        <f t="shared" si="44"/>
        <v>0.10543650632293747</v>
      </c>
      <c r="W107" s="65">
        <f>IFERROR(VLOOKUP($D107,'Today''s Data'!$A$2:$BD$350,18,FALSE),"")</f>
        <v>4.7575000000000003</v>
      </c>
      <c r="X107" s="65">
        <f>IFERROR(VLOOKUP($D107,'Today''s Data'!$A$2:$BD$350,2,FALSE),"")</f>
        <v>4.5599999999999996</v>
      </c>
      <c r="Y107" s="15">
        <f t="shared" si="45"/>
        <v>4.3311403508772078E-2</v>
      </c>
      <c r="Z107" s="65">
        <f>IFERROR(VLOOKUP($D107,'Previous Data'!$A$2:$BD$350,18,FALSE),"")</f>
        <v>4.7309999999999999</v>
      </c>
      <c r="AA107" s="65">
        <f>IFERROR(VLOOKUP($D107,'Previous Data'!$A$2:$BD$350,2,FALSE),"")</f>
        <v>4.55</v>
      </c>
      <c r="AB107" s="15">
        <f t="shared" si="46"/>
        <v>3.978021978021979E-2</v>
      </c>
      <c r="AC107" s="96" t="str">
        <f t="shared" si="47"/>
        <v>REVERSE AOTS</v>
      </c>
      <c r="AD107" s="69">
        <f>IFERROR(VLOOKUP($D107,'Today''s Data'!$A$2:$BD$350,9,FALSE),"")</f>
        <v>4000</v>
      </c>
      <c r="AE107" s="69">
        <f>IFERROR(VLOOKUP($D107,'Today''s Data'!$A$2:$BD$350,39,FALSE),"")</f>
        <v>45025</v>
      </c>
      <c r="AF107" s="15">
        <f t="shared" si="48"/>
        <v>8.8839533592448644E-2</v>
      </c>
      <c r="AG107" s="72">
        <f>IFERROR(VLOOKUP($D107,'Today''s Data'!$A$2:$BD$350,10,FALSE),"")</f>
        <v>18240</v>
      </c>
      <c r="AH107" s="15">
        <f>IFERROR(VLOOKUP($D107,'Today''s Data'!$A$2:$BD$350,32,FALSE),"")</f>
        <v>6.3E-2</v>
      </c>
      <c r="AI107" s="12" t="str">
        <f>IFERROR(VLOOKUP($D107,'Today''s Data'!$A$2:$BD$350,33,FALSE),"")</f>
        <v>HIGH</v>
      </c>
      <c r="AJ107" s="15">
        <f>IFERROR(VLOOKUP($D107,'Today''s Data'!$A$2:$BG$350,48,FALSE),"")</f>
        <v>2.2000000000000001E-3</v>
      </c>
      <c r="AK107" s="15">
        <f>IFERROR(VLOOKUP($D107,'Today''s Data'!$A$2:$BG$350,47,FALSE),"")</f>
        <v>-8.7999999999999995E-2</v>
      </c>
      <c r="AL107" s="15">
        <f>IFERROR(VLOOKUP($D107,'Today''s Data'!$A$2:$BG$350,46,FALSE),"")</f>
        <v>3.1699999999999999E-2</v>
      </c>
      <c r="AM107" s="65">
        <v>292610118</v>
      </c>
      <c r="AN107" s="65">
        <f t="shared" si="38"/>
        <v>1334302138.0799999</v>
      </c>
      <c r="AO107" s="65" t="str">
        <f t="shared" si="39"/>
        <v>4TH LINER</v>
      </c>
      <c r="AP107" s="57">
        <f>IFERROR(VLOOKUP($D107,'Today''s Data'!$A$2:$BG$350,50,FALSE),"")</f>
        <v>0</v>
      </c>
    </row>
    <row r="108" spans="2:42" ht="16.5" hidden="1" customHeight="1" x14ac:dyDescent="0.35">
      <c r="B108" s="67">
        <v>103</v>
      </c>
      <c r="C108" s="59" t="s">
        <v>176</v>
      </c>
      <c r="D108" s="93" t="s">
        <v>177</v>
      </c>
      <c r="E108" s="58" t="s">
        <v>14</v>
      </c>
      <c r="F108" s="60" t="s">
        <v>14</v>
      </c>
      <c r="G108" s="65">
        <f>IFERROR(VLOOKUP($D108,'Today''s Data'!$A$2:$BD$350,2,FALSE),"")</f>
        <v>1.79</v>
      </c>
      <c r="H108" s="53">
        <f>IFERROR(VLOOKUP($D108,'Today''s Data'!$A$2:$BD$350,4,FALSE),"")</f>
        <v>1.7000000000000001E-2</v>
      </c>
      <c r="I108" s="14">
        <f>IFERROR(VLOOKUP($D108,'Today''s Data'!$A$2:$BD$350,29,FALSE),"")</f>
        <v>42.099393339199999</v>
      </c>
      <c r="J108" s="65">
        <f>IFERROR(VLOOKUP($D108,'Today''s Data'!$A$2:$BD$350,20,FALSE),"")</f>
        <v>1.8915</v>
      </c>
      <c r="K108" s="65">
        <f>IFERROR(VLOOKUP(D108,'Today''s Data'!$A$2:$BD$350,2,FALSE),"")</f>
        <v>1.79</v>
      </c>
      <c r="L108" s="15">
        <f t="shared" si="40"/>
        <v>5.6703910614525094E-2</v>
      </c>
      <c r="M108" s="65">
        <f>IFERROR(VLOOKUP($D108,'Previous Data'!$A$2:$BD$350,20,FALSE),"")</f>
        <v>1.8976999999999999</v>
      </c>
      <c r="N108" s="65">
        <f>IFERROR(VLOOKUP($D108,'Previous Data'!$A$2:$BD$350,2,FALSE),"")</f>
        <v>1.83</v>
      </c>
      <c r="O108" s="15">
        <f t="shared" si="41"/>
        <v>3.6994535519125613E-2</v>
      </c>
      <c r="P108" s="65">
        <f>IFERROR(VLOOKUP($D108,'Today''s Data'!$A$2:$BD$350,19,FALSE),"")</f>
        <v>1.8552</v>
      </c>
      <c r="Q108" s="65">
        <f>IFERROR(VLOOKUP($D108,'Today''s Data'!$A$2:$BD$350,2,FALSE),"")</f>
        <v>1.79</v>
      </c>
      <c r="R108" s="15">
        <f t="shared" si="42"/>
        <v>3.642458100558655E-2</v>
      </c>
      <c r="S108" s="65">
        <f>IFERROR(VLOOKUP($D108,'Previous Data'!$A$2:$BD$350,19,FALSE),"")</f>
        <v>1.8560000000000001</v>
      </c>
      <c r="T108" s="65">
        <f>IFERROR(VLOOKUP($D108,'Previous Data'!$A$2:$BD$350,2,FALSE),"")</f>
        <v>1.83</v>
      </c>
      <c r="U108" s="15">
        <f t="shared" si="43"/>
        <v>1.4207650273224055E-2</v>
      </c>
      <c r="V108" s="64">
        <f t="shared" si="44"/>
        <v>1.9566623544631307E-2</v>
      </c>
      <c r="W108" s="65">
        <f>IFERROR(VLOOKUP($D108,'Today''s Data'!$A$2:$BD$350,18,FALSE),"")</f>
        <v>1.8285</v>
      </c>
      <c r="X108" s="65">
        <f>IFERROR(VLOOKUP($D108,'Today''s Data'!$A$2:$BD$350,2,FALSE),"")</f>
        <v>1.79</v>
      </c>
      <c r="Y108" s="15">
        <f t="shared" si="45"/>
        <v>2.1508379888268144E-2</v>
      </c>
      <c r="Z108" s="65">
        <f>IFERROR(VLOOKUP($D108,'Previous Data'!$A$2:$BD$350,18,FALSE),"")</f>
        <v>1.8360000000000001</v>
      </c>
      <c r="AA108" s="65">
        <f>IFERROR(VLOOKUP($D108,'Previous Data'!$A$2:$BD$350,2,FALSE),"")</f>
        <v>1.83</v>
      </c>
      <c r="AB108" s="15">
        <f t="shared" si="46"/>
        <v>3.2786885245901665E-3</v>
      </c>
      <c r="AC108" s="96" t="str">
        <f t="shared" si="47"/>
        <v>REVERSE AOTS</v>
      </c>
      <c r="AD108" s="69">
        <f>IFERROR(VLOOKUP($D108,'Today''s Data'!$A$2:$BD$350,9,FALSE),"")</f>
        <v>1848000</v>
      </c>
      <c r="AE108" s="69">
        <f>IFERROR(VLOOKUP($D108,'Today''s Data'!$A$2:$BD$350,39,FALSE),"")</f>
        <v>8567650</v>
      </c>
      <c r="AF108" s="15">
        <f t="shared" si="48"/>
        <v>0.21569508558356143</v>
      </c>
      <c r="AG108" s="72">
        <f>IFERROR(VLOOKUP($D108,'Today''s Data'!$A$2:$BD$350,10,FALSE),"")</f>
        <v>3297590</v>
      </c>
      <c r="AH108" s="15">
        <f>IFERROR(VLOOKUP($D108,'Today''s Data'!$A$2:$BD$350,32,FALSE),"")</f>
        <v>2.3E-2</v>
      </c>
      <c r="AI108" s="12" t="str">
        <f>IFERROR(VLOOKUP($D108,'Today''s Data'!$A$2:$BD$350,33,FALSE),"")</f>
        <v>LOW</v>
      </c>
      <c r="AJ108" s="15">
        <f>IFERROR(VLOOKUP($D108,'Today''s Data'!$A$2:$BG$350,48,FALSE),"")</f>
        <v>0</v>
      </c>
      <c r="AK108" s="15">
        <f>IFERROR(VLOOKUP($D108,'Today''s Data'!$A$2:$BG$350,47,FALSE),"")</f>
        <v>-4.2799999999999998E-2</v>
      </c>
      <c r="AL108" s="15">
        <f>IFERROR(VLOOKUP($D108,'Today''s Data'!$A$2:$BG$350,46,FALSE),"")</f>
        <v>-4.7899999999999998E-2</v>
      </c>
      <c r="AM108" s="65">
        <v>24249759506</v>
      </c>
      <c r="AN108" s="65">
        <f t="shared" si="38"/>
        <v>43407069515.739998</v>
      </c>
      <c r="AO108" s="65" t="str">
        <f t="shared" si="39"/>
        <v>3RD LINER</v>
      </c>
      <c r="AP108" s="57">
        <f>IFERROR(VLOOKUP($D108,'Today''s Data'!$A$2:$BG$350,50,FALSE),"")</f>
        <v>2800210</v>
      </c>
    </row>
    <row r="109" spans="2:42" ht="16.5" hidden="1" customHeight="1" x14ac:dyDescent="0.35">
      <c r="B109" s="68">
        <v>104</v>
      </c>
      <c r="C109" s="11" t="s">
        <v>178</v>
      </c>
      <c r="D109" s="92" t="s">
        <v>179</v>
      </c>
      <c r="E109" s="12" t="s">
        <v>180</v>
      </c>
      <c r="F109" s="13" t="s">
        <v>181</v>
      </c>
      <c r="G109" s="65">
        <f>IFERROR(VLOOKUP($D109,'Today''s Data'!$A$2:$BD$350,2,FALSE),"")</f>
        <v>129.5</v>
      </c>
      <c r="H109" s="53">
        <f>IFERROR(VLOOKUP($D109,'Today''s Data'!$A$2:$BD$350,4,FALSE),"")</f>
        <v>8.0000000000000004E-4</v>
      </c>
      <c r="I109" s="14">
        <f>IFERROR(VLOOKUP($D109,'Today''s Data'!$A$2:$BD$350,29,FALSE),"")</f>
        <v>42.555386839000001</v>
      </c>
      <c r="J109" s="65">
        <f>IFERROR(VLOOKUP($D109,'Today''s Data'!$A$2:$BD$350,20,FALSE),"")</f>
        <v>128.81100000000001</v>
      </c>
      <c r="K109" s="65">
        <f>IFERROR(VLOOKUP(D109,'Today''s Data'!$A$2:$BD$350,2,FALSE),"")</f>
        <v>129.5</v>
      </c>
      <c r="L109" s="15">
        <f t="shared" si="40"/>
        <v>5.3489220641093765E-3</v>
      </c>
      <c r="M109" s="65">
        <f>IFERROR(VLOOKUP($D109,'Previous Data'!$A$2:$BD$350,20,FALSE),"")</f>
        <v>128.72200000000001</v>
      </c>
      <c r="N109" s="65">
        <f>IFERROR(VLOOKUP($D109,'Previous Data'!$A$2:$BD$350,2,FALSE),"")</f>
        <v>130.6</v>
      </c>
      <c r="O109" s="15">
        <f t="shared" si="41"/>
        <v>1.4589580646664796E-2</v>
      </c>
      <c r="P109" s="65">
        <f>IFERROR(VLOOKUP($D109,'Today''s Data'!$A$2:$BD$350,19,FALSE),"")</f>
        <v>131.41</v>
      </c>
      <c r="Q109" s="65">
        <f>IFERROR(VLOOKUP($D109,'Today''s Data'!$A$2:$BD$350,2,FALSE),"")</f>
        <v>129.5</v>
      </c>
      <c r="R109" s="15">
        <f t="shared" si="42"/>
        <v>1.4749034749034723E-2</v>
      </c>
      <c r="S109" s="65">
        <f>IFERROR(VLOOKUP($D109,'Previous Data'!$A$2:$BD$350,19,FALSE),"")</f>
        <v>131.22800000000001</v>
      </c>
      <c r="T109" s="65">
        <f>IFERROR(VLOOKUP($D109,'Previous Data'!$A$2:$BD$350,2,FALSE),"")</f>
        <v>130.6</v>
      </c>
      <c r="U109" s="15">
        <f t="shared" si="43"/>
        <v>4.8085758039817334E-3</v>
      </c>
      <c r="V109" s="64">
        <f t="shared" si="44"/>
        <v>2.0176848250537525E-2</v>
      </c>
      <c r="W109" s="65">
        <f>IFERROR(VLOOKUP($D109,'Today''s Data'!$A$2:$BD$350,18,FALSE),"")</f>
        <v>131.57499999999999</v>
      </c>
      <c r="X109" s="65">
        <f>IFERROR(VLOOKUP($D109,'Today''s Data'!$A$2:$BD$350,2,FALSE),"")</f>
        <v>129.5</v>
      </c>
      <c r="Y109" s="15">
        <f t="shared" si="45"/>
        <v>1.6023166023165936E-2</v>
      </c>
      <c r="Z109" s="65">
        <f>IFERROR(VLOOKUP($D109,'Previous Data'!$A$2:$BD$350,18,FALSE),"")</f>
        <v>132.16</v>
      </c>
      <c r="AA109" s="65">
        <f>IFERROR(VLOOKUP($D109,'Previous Data'!$A$2:$BD$350,2,FALSE),"")</f>
        <v>130.6</v>
      </c>
      <c r="AB109" s="15">
        <f t="shared" si="46"/>
        <v>1.1944869831546726E-2</v>
      </c>
      <c r="AC109" s="96" t="str">
        <f t="shared" si="47"/>
        <v>AOTS</v>
      </c>
      <c r="AD109" s="69">
        <f>IFERROR(VLOOKUP($D109,'Today''s Data'!$A$2:$BD$350,9,FALSE),"")</f>
        <v>3180</v>
      </c>
      <c r="AE109" s="69">
        <f>IFERROR(VLOOKUP($D109,'Today''s Data'!$A$2:$BD$350,39,FALSE),"")</f>
        <v>48396</v>
      </c>
      <c r="AF109" s="15">
        <f t="shared" si="48"/>
        <v>6.5707909744606996E-2</v>
      </c>
      <c r="AG109" s="72">
        <f>IFERROR(VLOOKUP($D109,'Today''s Data'!$A$2:$BD$350,10,FALSE),"")</f>
        <v>412107</v>
      </c>
      <c r="AH109" s="15">
        <f>IFERROR(VLOOKUP($D109,'Today''s Data'!$A$2:$BD$350,32,FALSE),"")</f>
        <v>1.15E-2</v>
      </c>
      <c r="AI109" s="12" t="str">
        <f>IFERROR(VLOOKUP($D109,'Today''s Data'!$A$2:$BD$350,33,FALSE),"")</f>
        <v>LOW</v>
      </c>
      <c r="AJ109" s="15">
        <f>IFERROR(VLOOKUP($D109,'Today''s Data'!$A$2:$BG$350,48,FALSE),"")</f>
        <v>-3.8E-3</v>
      </c>
      <c r="AK109" s="15">
        <f>IFERROR(VLOOKUP($D109,'Today''s Data'!$A$2:$BG$350,47,FALSE),"")</f>
        <v>-2.4799999999999999E-2</v>
      </c>
      <c r="AL109" s="15">
        <f>IFERROR(VLOOKUP($D109,'Today''s Data'!$A$2:$BG$350,46,FALSE),"")</f>
        <v>-7.7000000000000002E-3</v>
      </c>
      <c r="AM109" s="65">
        <v>10382000</v>
      </c>
      <c r="AN109" s="65">
        <f t="shared" si="38"/>
        <v>1344469000</v>
      </c>
      <c r="AO109" s="65" t="str">
        <f t="shared" si="39"/>
        <v>4TH LINER</v>
      </c>
      <c r="AP109" s="57">
        <f>IFERROR(VLOOKUP($D109,'Today''s Data'!$A$2:$BG$350,50,FALSE),"")</f>
        <v>-97642.999899999995</v>
      </c>
    </row>
    <row r="110" spans="2:42" ht="16.5" hidden="1" customHeight="1" x14ac:dyDescent="0.35">
      <c r="B110" s="67">
        <v>105</v>
      </c>
      <c r="C110" s="59" t="s">
        <v>456</v>
      </c>
      <c r="D110" s="93" t="s">
        <v>457</v>
      </c>
      <c r="E110" s="58" t="s">
        <v>43</v>
      </c>
      <c r="F110" s="60" t="s">
        <v>44</v>
      </c>
      <c r="G110" s="65">
        <f>IFERROR(VLOOKUP($D110,'Today''s Data'!$A$2:$BD$350,2,FALSE),"")</f>
        <v>2.35</v>
      </c>
      <c r="H110" s="53">
        <f>IFERROR(VLOOKUP($D110,'Today''s Data'!$A$2:$BD$350,4,FALSE),"")</f>
        <v>-2.0799999999999999E-2</v>
      </c>
      <c r="I110" s="14">
        <f>IFERROR(VLOOKUP($D110,'Today''s Data'!$A$2:$BD$350,29,FALSE),"")</f>
        <v>36.362795968699999</v>
      </c>
      <c r="J110" s="65">
        <f>IFERROR(VLOOKUP($D110,'Today''s Data'!$A$2:$BD$350,20,FALSE),"")</f>
        <v>2.6720000000000002</v>
      </c>
      <c r="K110" s="65">
        <f>IFERROR(VLOOKUP(D110,'Today''s Data'!$A$2:$BD$350,2,FALSE),"")</f>
        <v>2.35</v>
      </c>
      <c r="L110" s="15">
        <f t="shared" si="40"/>
        <v>0.1370212765957447</v>
      </c>
      <c r="M110" s="65">
        <f>IFERROR(VLOOKUP($D110,'Previous Data'!$A$2:$BD$350,20,FALSE),"")</f>
        <v>2.6772999999999998</v>
      </c>
      <c r="N110" s="65">
        <f>IFERROR(VLOOKUP($D110,'Previous Data'!$A$2:$BD$350,2,FALSE),"")</f>
        <v>2.36</v>
      </c>
      <c r="O110" s="15">
        <f t="shared" si="41"/>
        <v>0.13444915254237286</v>
      </c>
      <c r="P110" s="65">
        <f>IFERROR(VLOOKUP($D110,'Today''s Data'!$A$2:$BD$350,19,FALSE),"")</f>
        <v>2.5630000000000002</v>
      </c>
      <c r="Q110" s="65">
        <f>IFERROR(VLOOKUP($D110,'Today''s Data'!$A$2:$BD$350,2,FALSE),"")</f>
        <v>2.35</v>
      </c>
      <c r="R110" s="15">
        <f t="shared" si="42"/>
        <v>9.0638297872340456E-2</v>
      </c>
      <c r="S110" s="65">
        <f>IFERROR(VLOOKUP($D110,'Previous Data'!$A$2:$BD$350,19,FALSE),"")</f>
        <v>2.5720000000000001</v>
      </c>
      <c r="T110" s="65">
        <f>IFERROR(VLOOKUP($D110,'Previous Data'!$A$2:$BD$350,2,FALSE),"")</f>
        <v>2.36</v>
      </c>
      <c r="U110" s="15">
        <f t="shared" si="43"/>
        <v>8.9830508474576354E-2</v>
      </c>
      <c r="V110" s="64">
        <f t="shared" si="44"/>
        <v>4.252828716348029E-2</v>
      </c>
      <c r="W110" s="65">
        <f>IFERROR(VLOOKUP($D110,'Today''s Data'!$A$2:$BD$350,18,FALSE),"")</f>
        <v>2.4864999999999999</v>
      </c>
      <c r="X110" s="65">
        <f>IFERROR(VLOOKUP($D110,'Today''s Data'!$A$2:$BD$350,2,FALSE),"")</f>
        <v>2.35</v>
      </c>
      <c r="Y110" s="15">
        <f t="shared" si="45"/>
        <v>5.8085106382978653E-2</v>
      </c>
      <c r="Z110" s="65">
        <f>IFERROR(VLOOKUP($D110,'Previous Data'!$A$2:$BD$350,18,FALSE),"")</f>
        <v>2.5049999999999999</v>
      </c>
      <c r="AA110" s="65">
        <f>IFERROR(VLOOKUP($D110,'Previous Data'!$A$2:$BD$350,2,FALSE),"")</f>
        <v>2.36</v>
      </c>
      <c r="AB110" s="15">
        <f t="shared" si="46"/>
        <v>6.1440677966101705E-2</v>
      </c>
      <c r="AC110" s="96" t="str">
        <f t="shared" si="47"/>
        <v>REVERSE AOTS</v>
      </c>
      <c r="AD110" s="69">
        <f>IFERROR(VLOOKUP($D110,'Today''s Data'!$A$2:$BD$350,9,FALSE),"")</f>
        <v>4599000</v>
      </c>
      <c r="AE110" s="69">
        <f>IFERROR(VLOOKUP($D110,'Today''s Data'!$A$2:$BD$350,39,FALSE),"")</f>
        <v>2514850</v>
      </c>
      <c r="AF110" s="15">
        <f t="shared" si="48"/>
        <v>1.8287373004354137</v>
      </c>
      <c r="AG110" s="72">
        <f>IFERROR(VLOOKUP($D110,'Today''s Data'!$A$2:$BD$350,10,FALSE),"")</f>
        <v>10777350</v>
      </c>
      <c r="AH110" s="15">
        <f>IFERROR(VLOOKUP($D110,'Today''s Data'!$A$2:$BD$350,32,FALSE),"")</f>
        <v>3.3500000000000002E-2</v>
      </c>
      <c r="AI110" s="12" t="str">
        <f>IFERROR(VLOOKUP($D110,'Today''s Data'!$A$2:$BD$350,33,FALSE),"")</f>
        <v>NEUTRAL</v>
      </c>
      <c r="AJ110" s="15">
        <f>IFERROR(VLOOKUP($D110,'Today''s Data'!$A$2:$BG$350,48,FALSE),"")</f>
        <v>-2.0799999999999999E-2</v>
      </c>
      <c r="AK110" s="15">
        <f>IFERROR(VLOOKUP($D110,'Today''s Data'!$A$2:$BG$350,47,FALSE),"")</f>
        <v>-7.4800000000000005E-2</v>
      </c>
      <c r="AL110" s="15">
        <f>IFERROR(VLOOKUP($D110,'Today''s Data'!$A$2:$BG$350,46,FALSE),"")</f>
        <v>-0.1065</v>
      </c>
      <c r="AM110" s="65">
        <v>5477147399</v>
      </c>
      <c r="AN110" s="65">
        <f t="shared" si="38"/>
        <v>12871296387.65</v>
      </c>
      <c r="AO110" s="65" t="str">
        <f t="shared" si="39"/>
        <v>3RD LINER</v>
      </c>
      <c r="AP110" s="57">
        <f>IFERROR(VLOOKUP($D110,'Today''s Data'!$A$2:$BG$350,50,FALSE),"")</f>
        <v>1467460</v>
      </c>
    </row>
    <row r="111" spans="2:42" ht="16.5" hidden="1" customHeight="1" x14ac:dyDescent="0.35">
      <c r="B111" s="67">
        <v>106</v>
      </c>
      <c r="C111" s="11" t="s">
        <v>50</v>
      </c>
      <c r="D111" s="92" t="s">
        <v>51</v>
      </c>
      <c r="E111" s="12" t="s">
        <v>39</v>
      </c>
      <c r="F111" s="13" t="s">
        <v>47</v>
      </c>
      <c r="G111" s="65">
        <f>IFERROR(VLOOKUP($D111,'Today''s Data'!$A$2:$BD$350,2,FALSE),"")</f>
        <v>0.57999999999999996</v>
      </c>
      <c r="H111" s="53">
        <f>IFERROR(VLOOKUP($D111,'Today''s Data'!$A$2:$BD$350,4,FALSE),"")</f>
        <v>-1.6899999999999998E-2</v>
      </c>
      <c r="I111" s="14">
        <f>IFERROR(VLOOKUP($D111,'Today''s Data'!$A$2:$BD$350,29,FALSE),"")</f>
        <v>37.304623257800003</v>
      </c>
      <c r="J111" s="65">
        <f>IFERROR(VLOOKUP($D111,'Today''s Data'!$A$2:$BD$350,20,FALSE),"")</f>
        <v>0.68330000000000002</v>
      </c>
      <c r="K111" s="65">
        <f>IFERROR(VLOOKUP(D111,'Today''s Data'!$A$2:$BD$350,2,FALSE),"")</f>
        <v>0.57999999999999996</v>
      </c>
      <c r="L111" s="15">
        <f t="shared" si="40"/>
        <v>0.17810344827586219</v>
      </c>
      <c r="M111" s="65">
        <f>IFERROR(VLOOKUP($D111,'Previous Data'!$A$2:$BD$350,20,FALSE),"")</f>
        <v>0.6875</v>
      </c>
      <c r="N111" s="65">
        <f>IFERROR(VLOOKUP($D111,'Previous Data'!$A$2:$BD$350,2,FALSE),"")</f>
        <v>0.6</v>
      </c>
      <c r="O111" s="15">
        <f t="shared" si="41"/>
        <v>0.14583333333333337</v>
      </c>
      <c r="P111" s="65">
        <f>IFERROR(VLOOKUP($D111,'Today''s Data'!$A$2:$BD$350,19,FALSE),"")</f>
        <v>0.62280000000000002</v>
      </c>
      <c r="Q111" s="65">
        <f>IFERROR(VLOOKUP($D111,'Today''s Data'!$A$2:$BD$350,2,FALSE),"")</f>
        <v>0.57999999999999996</v>
      </c>
      <c r="R111" s="15">
        <f t="shared" si="42"/>
        <v>7.3793103448275971E-2</v>
      </c>
      <c r="S111" s="65">
        <f>IFERROR(VLOOKUP($D111,'Previous Data'!$A$2:$BD$350,19,FALSE),"")</f>
        <v>0.62660000000000005</v>
      </c>
      <c r="T111" s="65">
        <f>IFERROR(VLOOKUP($D111,'Previous Data'!$A$2:$BD$350,2,FALSE),"")</f>
        <v>0.6</v>
      </c>
      <c r="U111" s="15">
        <f t="shared" si="43"/>
        <v>4.4333333333333447E-2</v>
      </c>
      <c r="V111" s="64">
        <f t="shared" si="44"/>
        <v>9.7141939627488752E-2</v>
      </c>
      <c r="W111" s="65">
        <f>IFERROR(VLOOKUP($D111,'Today''s Data'!$A$2:$BD$350,18,FALSE),"")</f>
        <v>0.61099999999999999</v>
      </c>
      <c r="X111" s="65">
        <f>IFERROR(VLOOKUP($D111,'Today''s Data'!$A$2:$BD$350,2,FALSE),"")</f>
        <v>0.57999999999999996</v>
      </c>
      <c r="Y111" s="15">
        <f t="shared" si="45"/>
        <v>5.3448275862069017E-2</v>
      </c>
      <c r="Z111" s="65">
        <f>IFERROR(VLOOKUP($D111,'Previous Data'!$A$2:$BD$350,18,FALSE),"")</f>
        <v>0.61450000000000005</v>
      </c>
      <c r="AA111" s="65">
        <f>IFERROR(VLOOKUP($D111,'Previous Data'!$A$2:$BD$350,2,FALSE),"")</f>
        <v>0.6</v>
      </c>
      <c r="AB111" s="15">
        <f t="shared" si="46"/>
        <v>2.4166666666666781E-2</v>
      </c>
      <c r="AC111" s="96" t="str">
        <f t="shared" si="47"/>
        <v>REVERSE AOTS</v>
      </c>
      <c r="AD111" s="69">
        <f>IFERROR(VLOOKUP($D111,'Today''s Data'!$A$2:$BD$350,9,FALSE),"")</f>
        <v>605000</v>
      </c>
      <c r="AE111" s="69">
        <f>IFERROR(VLOOKUP($D111,'Today''s Data'!$A$2:$BD$350,39,FALSE),"")</f>
        <v>1201900</v>
      </c>
      <c r="AF111" s="15">
        <f t="shared" si="48"/>
        <v>0.50336966469756217</v>
      </c>
      <c r="AG111" s="72">
        <f>IFERROR(VLOOKUP($D111,'Today''s Data'!$A$2:$BD$350,10,FALSE),"")</f>
        <v>347330</v>
      </c>
      <c r="AH111" s="15">
        <f>IFERROR(VLOOKUP($D111,'Today''s Data'!$A$2:$BD$350,32,FALSE),"")</f>
        <v>3.6900000000000002E-2</v>
      </c>
      <c r="AI111" s="12" t="str">
        <f>IFERROR(VLOOKUP($D111,'Today''s Data'!$A$2:$BD$350,33,FALSE),"")</f>
        <v>NEUTRAL</v>
      </c>
      <c r="AJ111" s="15">
        <f>IFERROR(VLOOKUP($D111,'Today''s Data'!$A$2:$BG$350,48,FALSE),"")</f>
        <v>-1.6899999999999998E-2</v>
      </c>
      <c r="AK111" s="15">
        <f>IFERROR(VLOOKUP($D111,'Today''s Data'!$A$2:$BG$350,47,FALSE),"")</f>
        <v>-9.3799999999999994E-2</v>
      </c>
      <c r="AL111" s="15">
        <f>IFERROR(VLOOKUP($D111,'Today''s Data'!$A$2:$BG$350,46,FALSE),"")</f>
        <v>-6.4500000000000002E-2</v>
      </c>
      <c r="AM111" s="65">
        <v>2499712463</v>
      </c>
      <c r="AN111" s="65">
        <f t="shared" si="38"/>
        <v>1449833228.54</v>
      </c>
      <c r="AO111" s="65" t="str">
        <f t="shared" si="39"/>
        <v>4TH LINER</v>
      </c>
      <c r="AP111" s="57">
        <f>IFERROR(VLOOKUP($D111,'Today''s Data'!$A$2:$BG$350,50,FALSE),"")</f>
        <v>142659.9999</v>
      </c>
    </row>
    <row r="112" spans="2:42" ht="16.5" hidden="1" customHeight="1" x14ac:dyDescent="0.35">
      <c r="B112" s="68">
        <v>107</v>
      </c>
      <c r="C112" s="59" t="s">
        <v>182</v>
      </c>
      <c r="D112" s="93" t="s">
        <v>183</v>
      </c>
      <c r="E112" s="58" t="s">
        <v>39</v>
      </c>
      <c r="F112" s="60" t="s">
        <v>40</v>
      </c>
      <c r="G112" s="65">
        <f>IFERROR(VLOOKUP($D112,'Today''s Data'!$A$2:$BD$350,2,FALSE),"")</f>
        <v>62.8</v>
      </c>
      <c r="H112" s="53">
        <f>IFERROR(VLOOKUP($D112,'Today''s Data'!$A$2:$BD$350,4,FALSE),"")</f>
        <v>1.21E-2</v>
      </c>
      <c r="I112" s="14">
        <f>IFERROR(VLOOKUP($D112,'Today''s Data'!$A$2:$BD$350,29,FALSE),"")</f>
        <v>52.755704445799999</v>
      </c>
      <c r="J112" s="65">
        <f>IFERROR(VLOOKUP($D112,'Today''s Data'!$A$2:$BD$350,20,FALSE),"")</f>
        <v>63.152500000000003</v>
      </c>
      <c r="K112" s="65">
        <f>IFERROR(VLOOKUP(D112,'Today''s Data'!$A$2:$BD$350,2,FALSE),"")</f>
        <v>62.8</v>
      </c>
      <c r="L112" s="15">
        <f t="shared" si="40"/>
        <v>5.6130573248408646E-3</v>
      </c>
      <c r="M112" s="65">
        <f>IFERROR(VLOOKUP($D112,'Previous Data'!$A$2:$BD$350,20,FALSE),"")</f>
        <v>63.250999999999998</v>
      </c>
      <c r="N112" s="65">
        <f>IFERROR(VLOOKUP($D112,'Previous Data'!$A$2:$BD$350,2,FALSE),"")</f>
        <v>62.95</v>
      </c>
      <c r="O112" s="15">
        <f t="shared" si="41"/>
        <v>4.7815726767274792E-3</v>
      </c>
      <c r="P112" s="65">
        <f>IFERROR(VLOOKUP($D112,'Today''s Data'!$A$2:$BD$350,19,FALSE),"")</f>
        <v>62.491999999999997</v>
      </c>
      <c r="Q112" s="65">
        <f>IFERROR(VLOOKUP($D112,'Today''s Data'!$A$2:$BD$350,2,FALSE),"")</f>
        <v>62.8</v>
      </c>
      <c r="R112" s="15">
        <f t="shared" si="42"/>
        <v>4.9286308647506858E-3</v>
      </c>
      <c r="S112" s="65">
        <f>IFERROR(VLOOKUP($D112,'Previous Data'!$A$2:$BD$350,19,FALSE),"")</f>
        <v>62.466999999999999</v>
      </c>
      <c r="T112" s="65">
        <f>IFERROR(VLOOKUP($D112,'Previous Data'!$A$2:$BD$350,2,FALSE),"")</f>
        <v>62.95</v>
      </c>
      <c r="U112" s="15">
        <f t="shared" si="43"/>
        <v>7.7320825395809645E-3</v>
      </c>
      <c r="V112" s="64">
        <f t="shared" si="44"/>
        <v>1.0569352877168375E-2</v>
      </c>
      <c r="W112" s="65">
        <f>IFERROR(VLOOKUP($D112,'Today''s Data'!$A$2:$BD$350,18,FALSE),"")</f>
        <v>62.225000000000001</v>
      </c>
      <c r="X112" s="65">
        <f>IFERROR(VLOOKUP($D112,'Today''s Data'!$A$2:$BD$350,2,FALSE),"")</f>
        <v>62.8</v>
      </c>
      <c r="Y112" s="15">
        <f t="shared" si="45"/>
        <v>9.2406588991562188E-3</v>
      </c>
      <c r="Z112" s="65">
        <f>IFERROR(VLOOKUP($D112,'Previous Data'!$A$2:$BD$350,18,FALSE),"")</f>
        <v>62.2575</v>
      </c>
      <c r="AA112" s="65">
        <f>IFERROR(VLOOKUP($D112,'Previous Data'!$A$2:$BD$350,2,FALSE),"")</f>
        <v>62.95</v>
      </c>
      <c r="AB112" s="15">
        <f t="shared" si="46"/>
        <v>1.1123157852467615E-2</v>
      </c>
      <c r="AC112" s="96" t="str">
        <f t="shared" si="47"/>
        <v>REVERSE AOTS</v>
      </c>
      <c r="AD112" s="69">
        <f>IFERROR(VLOOKUP($D112,'Today''s Data'!$A$2:$BD$350,9,FALSE),"")</f>
        <v>32270</v>
      </c>
      <c r="AE112" s="69">
        <f>IFERROR(VLOOKUP($D112,'Today''s Data'!$A$2:$BD$350,39,FALSE),"")</f>
        <v>202311</v>
      </c>
      <c r="AF112" s="15">
        <f t="shared" si="48"/>
        <v>0.15950689779596761</v>
      </c>
      <c r="AG112" s="72">
        <f>IFERROR(VLOOKUP($D112,'Today''s Data'!$A$2:$BD$350,10,FALSE),"")</f>
        <v>2011462</v>
      </c>
      <c r="AH112" s="15">
        <f>IFERROR(VLOOKUP($D112,'Today''s Data'!$A$2:$BD$350,32,FALSE),"")</f>
        <v>1.52E-2</v>
      </c>
      <c r="AI112" s="12" t="str">
        <f>IFERROR(VLOOKUP($D112,'Today''s Data'!$A$2:$BD$350,33,FALSE),"")</f>
        <v>LOW</v>
      </c>
      <c r="AJ112" s="15">
        <f>IFERROR(VLOOKUP($D112,'Today''s Data'!$A$2:$BG$350,48,FALSE),"")</f>
        <v>1.95E-2</v>
      </c>
      <c r="AK112" s="15">
        <f>IFERROR(VLOOKUP($D112,'Today''s Data'!$A$2:$BG$350,47,FALSE),"")</f>
        <v>1.4500000000000001E-2</v>
      </c>
      <c r="AL112" s="15">
        <f>IFERROR(VLOOKUP($D112,'Today''s Data'!$A$2:$BG$350,46,FALSE),"")</f>
        <v>1.29E-2</v>
      </c>
      <c r="AM112" s="65">
        <v>554206569</v>
      </c>
      <c r="AN112" s="65">
        <f t="shared" si="38"/>
        <v>34804172533.199997</v>
      </c>
      <c r="AO112" s="65" t="str">
        <f t="shared" si="39"/>
        <v>3RD LINER</v>
      </c>
      <c r="AP112" s="57">
        <f>IFERROR(VLOOKUP($D112,'Today''s Data'!$A$2:$BG$350,50,FALSE),"")</f>
        <v>35447496.5</v>
      </c>
    </row>
    <row r="113" spans="2:42" ht="16.5" hidden="1" customHeight="1" x14ac:dyDescent="0.35">
      <c r="B113" s="67">
        <v>108</v>
      </c>
      <c r="C113" s="11"/>
      <c r="D113" s="92" t="s">
        <v>629</v>
      </c>
      <c r="E113" s="12"/>
      <c r="F113" s="13"/>
      <c r="G113" s="65">
        <f>IFERROR(VLOOKUP($D113,'Today''s Data'!$A$2:$BD$350,2,FALSE),"")</f>
        <v>505</v>
      </c>
      <c r="H113" s="53">
        <f>IFERROR(VLOOKUP($D113,'Today''s Data'!$A$2:$BD$350,4,FALSE),"")</f>
        <v>-2.3199999999999998E-2</v>
      </c>
      <c r="I113" s="14">
        <f>IFERROR(VLOOKUP($D113,'Today''s Data'!$A$2:$BD$350,29,FALSE),"")</f>
        <v>45.8761220552</v>
      </c>
      <c r="J113" s="65">
        <f>IFERROR(VLOOKUP($D113,'Today''s Data'!$A$2:$BD$350,20,FALSE),"")</f>
        <v>0</v>
      </c>
      <c r="K113" s="65">
        <f>IFERROR(VLOOKUP(D113,'Today''s Data'!$A$2:$BD$350,2,FALSE),"")</f>
        <v>505</v>
      </c>
      <c r="L113" s="15" t="str">
        <f t="shared" si="40"/>
        <v/>
      </c>
      <c r="M113" s="65">
        <f>IFERROR(VLOOKUP($D113,'Previous Data'!$A$2:$BD$350,20,FALSE),"")</f>
        <v>0</v>
      </c>
      <c r="N113" s="65">
        <f>IFERROR(VLOOKUP($D113,'Previous Data'!$A$2:$BD$350,2,FALSE),"")</f>
        <v>505</v>
      </c>
      <c r="O113" s="15" t="str">
        <f t="shared" si="41"/>
        <v/>
      </c>
      <c r="P113" s="65">
        <f>IFERROR(VLOOKUP($D113,'Today''s Data'!$A$2:$BD$350,19,FALSE),"")</f>
        <v>507.5</v>
      </c>
      <c r="Q113" s="65">
        <f>IFERROR(VLOOKUP($D113,'Today''s Data'!$A$2:$BD$350,2,FALSE),"")</f>
        <v>505</v>
      </c>
      <c r="R113" s="15">
        <f t="shared" si="42"/>
        <v>4.9504950495049506E-3</v>
      </c>
      <c r="S113" s="65">
        <f>IFERROR(VLOOKUP($D113,'Previous Data'!$A$2:$BD$350,19,FALSE),"")</f>
        <v>507.5</v>
      </c>
      <c r="T113" s="65">
        <f>IFERROR(VLOOKUP($D113,'Previous Data'!$A$2:$BD$350,2,FALSE),"")</f>
        <v>505</v>
      </c>
      <c r="U113" s="15">
        <f t="shared" si="43"/>
        <v>4.9504950495049506E-3</v>
      </c>
      <c r="V113" s="64" t="str">
        <f t="shared" si="44"/>
        <v/>
      </c>
      <c r="W113" s="65">
        <f>IFERROR(VLOOKUP($D113,'Today''s Data'!$A$2:$BD$350,18,FALSE),"")</f>
        <v>510.75</v>
      </c>
      <c r="X113" s="65">
        <f>IFERROR(VLOOKUP($D113,'Today''s Data'!$A$2:$BD$350,2,FALSE),"")</f>
        <v>505</v>
      </c>
      <c r="Y113" s="15">
        <f t="shared" si="45"/>
        <v>1.1386138613861386E-2</v>
      </c>
      <c r="Z113" s="65">
        <f>IFERROR(VLOOKUP($D113,'Previous Data'!$A$2:$BD$350,18,FALSE),"")</f>
        <v>510.75</v>
      </c>
      <c r="AA113" s="65">
        <f>IFERROR(VLOOKUP($D113,'Previous Data'!$A$2:$BD$350,2,FALSE),"")</f>
        <v>505</v>
      </c>
      <c r="AB113" s="15">
        <f t="shared" si="46"/>
        <v>1.1386138613861386E-2</v>
      </c>
      <c r="AC113" s="96" t="str">
        <f t="shared" si="47"/>
        <v>AOTS</v>
      </c>
      <c r="AD113" s="69">
        <f>IFERROR(VLOOKUP($D113,'Today''s Data'!$A$2:$BD$350,9,FALSE),"")</f>
        <v>10000</v>
      </c>
      <c r="AE113" s="69">
        <f>IFERROR(VLOOKUP($D113,'Today''s Data'!$A$2:$BD$350,39,FALSE),"")</f>
        <v>5641</v>
      </c>
      <c r="AF113" s="15">
        <f t="shared" si="48"/>
        <v>1.7727353306151392</v>
      </c>
      <c r="AG113" s="72">
        <f>IFERROR(VLOOKUP($D113,'Today''s Data'!$A$2:$BD$350,10,FALSE),"")</f>
        <v>5051700</v>
      </c>
      <c r="AH113" s="15">
        <f>IFERROR(VLOOKUP($D113,'Today''s Data'!$A$2:$BD$350,32,FALSE),"")</f>
        <v>9.5999999999999992E-3</v>
      </c>
      <c r="AI113" s="12" t="str">
        <f>IFERROR(VLOOKUP($D113,'Today''s Data'!$A$2:$BD$350,33,FALSE),"")</f>
        <v>LOW</v>
      </c>
      <c r="AJ113" s="15">
        <f>IFERROR(VLOOKUP($D113,'Today''s Data'!$A$2:$BG$350,48,FALSE),"")</f>
        <v>-2.3199999999999998E-2</v>
      </c>
      <c r="AK113" s="15">
        <f>IFERROR(VLOOKUP($D113,'Today''s Data'!$A$2:$BG$350,47,FALSE),"")</f>
        <v>-2.3199999999999998E-2</v>
      </c>
      <c r="AL113" s="15">
        <f>IFERROR(VLOOKUP($D113,'Today''s Data'!$A$2:$BG$350,46,FALSE),"")</f>
        <v>-3.8999999999999998E-3</v>
      </c>
      <c r="AM113" s="65">
        <v>3600000</v>
      </c>
      <c r="AN113" s="65">
        <f t="shared" si="38"/>
        <v>1818000000</v>
      </c>
      <c r="AO113" s="65" t="str">
        <f t="shared" si="39"/>
        <v>4TH LINER</v>
      </c>
      <c r="AP113" s="57">
        <f>IFERROR(VLOOKUP($D113,'Today''s Data'!$A$2:$BG$350,50,FALSE),"")</f>
        <v>10350</v>
      </c>
    </row>
    <row r="114" spans="2:42" ht="16.5" hidden="1" customHeight="1" x14ac:dyDescent="0.35">
      <c r="B114" s="67">
        <v>109</v>
      </c>
      <c r="C114" s="11"/>
      <c r="D114" s="92" t="s">
        <v>579</v>
      </c>
      <c r="E114" s="12"/>
      <c r="F114" s="13"/>
      <c r="G114" s="65">
        <f>IFERROR(VLOOKUP($D114,'Today''s Data'!$A$2:$BD$350,2,FALSE),"")</f>
        <v>0.185</v>
      </c>
      <c r="H114" s="53">
        <f>IFERROR(VLOOKUP($D114,'Today''s Data'!$A$2:$BD$350,4,FALSE),"")</f>
        <v>0</v>
      </c>
      <c r="I114" s="14">
        <f>IFERROR(VLOOKUP($D114,'Today''s Data'!$A$2:$BD$350,29,FALSE),"")</f>
        <v>46.386736518100001</v>
      </c>
      <c r="J114" s="65">
        <f>IFERROR(VLOOKUP($D114,'Today''s Data'!$A$2:$BD$350,20,FALSE),"")</f>
        <v>0.20005999999999999</v>
      </c>
      <c r="K114" s="65">
        <f>IFERROR(VLOOKUP(D114,'Today''s Data'!$A$2:$BD$350,2,FALSE),"")</f>
        <v>0.185</v>
      </c>
      <c r="L114" s="15">
        <f t="shared" si="40"/>
        <v>8.1405405405405348E-2</v>
      </c>
      <c r="M114" s="65">
        <f>IFERROR(VLOOKUP($D114,'Previous Data'!$A$2:$BD$350,20,FALSE),"")</f>
        <v>0.20005999999999999</v>
      </c>
      <c r="N114" s="65">
        <f>IFERROR(VLOOKUP($D114,'Previous Data'!$A$2:$BD$350,2,FALSE),"")</f>
        <v>0.185</v>
      </c>
      <c r="O114" s="15">
        <f t="shared" si="41"/>
        <v>8.1405405405405348E-2</v>
      </c>
      <c r="P114" s="65">
        <f>IFERROR(VLOOKUP($D114,'Today''s Data'!$A$2:$BD$350,19,FALSE),"")</f>
        <v>0.18964</v>
      </c>
      <c r="Q114" s="65">
        <f>IFERROR(VLOOKUP($D114,'Today''s Data'!$A$2:$BD$350,2,FALSE),"")</f>
        <v>0.185</v>
      </c>
      <c r="R114" s="15">
        <f t="shared" si="42"/>
        <v>2.5081081081081109E-2</v>
      </c>
      <c r="S114" s="65">
        <f>IFERROR(VLOOKUP($D114,'Previous Data'!$A$2:$BD$350,19,FALSE),"")</f>
        <v>0.18964</v>
      </c>
      <c r="T114" s="65">
        <f>IFERROR(VLOOKUP($D114,'Previous Data'!$A$2:$BD$350,2,FALSE),"")</f>
        <v>0.185</v>
      </c>
      <c r="U114" s="15">
        <f t="shared" si="43"/>
        <v>2.5081081081081109E-2</v>
      </c>
      <c r="V114" s="64">
        <f t="shared" si="44"/>
        <v>5.4946213878928417E-2</v>
      </c>
      <c r="W114" s="65">
        <f>IFERROR(VLOOKUP($D114,'Today''s Data'!$A$2:$BD$350,18,FALSE),"")</f>
        <v>0.18934999999999999</v>
      </c>
      <c r="X114" s="65">
        <f>IFERROR(VLOOKUP($D114,'Today''s Data'!$A$2:$BD$350,2,FALSE),"")</f>
        <v>0.185</v>
      </c>
      <c r="Y114" s="15">
        <f t="shared" si="45"/>
        <v>2.3513513513513475E-2</v>
      </c>
      <c r="Z114" s="65">
        <f>IFERROR(VLOOKUP($D114,'Previous Data'!$A$2:$BD$350,18,FALSE),"")</f>
        <v>0.18934999999999999</v>
      </c>
      <c r="AA114" s="65">
        <f>IFERROR(VLOOKUP($D114,'Previous Data'!$A$2:$BD$350,2,FALSE),"")</f>
        <v>0.185</v>
      </c>
      <c r="AB114" s="15">
        <f t="shared" si="46"/>
        <v>2.3513513513513475E-2</v>
      </c>
      <c r="AC114" s="96" t="str">
        <f t="shared" si="47"/>
        <v>REVERSE AOTS</v>
      </c>
      <c r="AD114" s="69">
        <f>IFERROR(VLOOKUP($D114,'Today''s Data'!$A$2:$BD$350,9,FALSE),"")</f>
        <v>170000</v>
      </c>
      <c r="AE114" s="69">
        <f>IFERROR(VLOOKUP($D114,'Today''s Data'!$A$2:$BD$350,39,FALSE),"")</f>
        <v>253000</v>
      </c>
      <c r="AF114" s="15">
        <f t="shared" si="48"/>
        <v>0.67193675889328064</v>
      </c>
      <c r="AG114" s="72">
        <f>IFERROR(VLOOKUP($D114,'Today''s Data'!$A$2:$BD$350,10,FALSE),"")</f>
        <v>31480</v>
      </c>
      <c r="AH114" s="15">
        <f>IFERROR(VLOOKUP($D114,'Today''s Data'!$A$2:$BD$350,32,FALSE),"")</f>
        <v>2.4400000000000002E-2</v>
      </c>
      <c r="AI114" s="12" t="str">
        <f>IFERROR(VLOOKUP($D114,'Today''s Data'!$A$2:$BD$350,33,FALSE),"")</f>
        <v>LOW</v>
      </c>
      <c r="AJ114" s="15">
        <f>IFERROR(VLOOKUP($D114,'Today''s Data'!$A$2:$BG$350,48,FALSE),"")</f>
        <v>0</v>
      </c>
      <c r="AK114" s="15">
        <f>IFERROR(VLOOKUP($D114,'Today''s Data'!$A$2:$BG$350,47,FALSE),"")</f>
        <v>-5.4000000000000003E-3</v>
      </c>
      <c r="AL114" s="15">
        <f>IFERROR(VLOOKUP($D114,'Today''s Data'!$A$2:$BG$350,46,FALSE),"")</f>
        <v>1.6500000000000001E-2</v>
      </c>
      <c r="AM114" s="65">
        <v>1838943246</v>
      </c>
      <c r="AN114" s="65">
        <f t="shared" si="38"/>
        <v>340204500.50999999</v>
      </c>
      <c r="AO114" s="65" t="str">
        <f t="shared" si="39"/>
        <v>4TH LINER</v>
      </c>
      <c r="AP114" s="57">
        <f>IFERROR(VLOOKUP($D114,'Today''s Data'!$A$2:$BG$350,50,FALSE),"")</f>
        <v>208510</v>
      </c>
    </row>
    <row r="115" spans="2:42" ht="16.5" hidden="1" customHeight="1" x14ac:dyDescent="0.35">
      <c r="B115" s="68">
        <v>110</v>
      </c>
      <c r="C115" s="11" t="s">
        <v>184</v>
      </c>
      <c r="D115" s="92" t="s">
        <v>185</v>
      </c>
      <c r="E115" s="12" t="s">
        <v>43</v>
      </c>
      <c r="F115" s="13" t="s">
        <v>44</v>
      </c>
      <c r="G115" s="65">
        <f>IFERROR(VLOOKUP($D115,'Today''s Data'!$A$2:$BD$350,2,FALSE),"")</f>
        <v>0.22500000000000001</v>
      </c>
      <c r="H115" s="53">
        <f>IFERROR(VLOOKUP($D115,'Today''s Data'!$A$2:$BD$350,4,FALSE),"")</f>
        <v>-8.8000000000000005E-3</v>
      </c>
      <c r="I115" s="14">
        <f>IFERROR(VLOOKUP($D115,'Today''s Data'!$A$2:$BD$350,29,FALSE),"")</f>
        <v>61.079806513599998</v>
      </c>
      <c r="J115" s="65">
        <f>IFERROR(VLOOKUP($D115,'Today''s Data'!$A$2:$BD$350,20,FALSE),"")</f>
        <v>0.23366999999999999</v>
      </c>
      <c r="K115" s="65">
        <f>IFERROR(VLOOKUP(D115,'Today''s Data'!$A$2:$BD$350,2,FALSE),"")</f>
        <v>0.22500000000000001</v>
      </c>
      <c r="L115" s="15">
        <f t="shared" si="40"/>
        <v>3.853333333333326E-2</v>
      </c>
      <c r="M115" s="65">
        <f>IFERROR(VLOOKUP($D115,'Previous Data'!$A$2:$BD$350,20,FALSE),"")</f>
        <v>0.2346</v>
      </c>
      <c r="N115" s="65">
        <f>IFERROR(VLOOKUP($D115,'Previous Data'!$A$2:$BD$350,2,FALSE),"")</f>
        <v>0.221</v>
      </c>
      <c r="O115" s="15">
        <f t="shared" si="41"/>
        <v>6.1538461538461542E-2</v>
      </c>
      <c r="P115" s="65">
        <f>IFERROR(VLOOKUP($D115,'Today''s Data'!$A$2:$BD$350,19,FALSE),"")</f>
        <v>0.20868</v>
      </c>
      <c r="Q115" s="65">
        <f>IFERROR(VLOOKUP($D115,'Today''s Data'!$A$2:$BD$350,2,FALSE),"")</f>
        <v>0.22500000000000001</v>
      </c>
      <c r="R115" s="15">
        <f t="shared" si="42"/>
        <v>7.8205865439907998E-2</v>
      </c>
      <c r="S115" s="65">
        <f>IFERROR(VLOOKUP($D115,'Previous Data'!$A$2:$BD$350,19,FALSE),"")</f>
        <v>0.20907999999999999</v>
      </c>
      <c r="T115" s="65">
        <f>IFERROR(VLOOKUP($D115,'Previous Data'!$A$2:$BD$350,2,FALSE),"")</f>
        <v>0.221</v>
      </c>
      <c r="U115" s="15">
        <f t="shared" si="43"/>
        <v>5.7011670174096113E-2</v>
      </c>
      <c r="V115" s="64">
        <f t="shared" si="44"/>
        <v>0.11975273145485904</v>
      </c>
      <c r="W115" s="65">
        <f>IFERROR(VLOOKUP($D115,'Today''s Data'!$A$2:$BD$350,18,FALSE),"")</f>
        <v>0.19939999999999999</v>
      </c>
      <c r="X115" s="65">
        <f>IFERROR(VLOOKUP($D115,'Today''s Data'!$A$2:$BD$350,2,FALSE),"")</f>
        <v>0.22500000000000001</v>
      </c>
      <c r="Y115" s="15">
        <f t="shared" si="45"/>
        <v>0.12838515546639925</v>
      </c>
      <c r="Z115" s="65">
        <f>IFERROR(VLOOKUP($D115,'Previous Data'!$A$2:$BD$350,18,FALSE),"")</f>
        <v>0.19639999999999999</v>
      </c>
      <c r="AA115" s="65">
        <f>IFERROR(VLOOKUP($D115,'Previous Data'!$A$2:$BD$350,2,FALSE),"")</f>
        <v>0.221</v>
      </c>
      <c r="AB115" s="15">
        <f t="shared" si="46"/>
        <v>0.12525458248472512</v>
      </c>
      <c r="AC115" s="96" t="str">
        <f t="shared" si="47"/>
        <v>REVERSE AOTS</v>
      </c>
      <c r="AD115" s="69">
        <f>IFERROR(VLOOKUP($D115,'Today''s Data'!$A$2:$BD$350,9,FALSE),"")</f>
        <v>780000</v>
      </c>
      <c r="AE115" s="69">
        <f>IFERROR(VLOOKUP($D115,'Today''s Data'!$A$2:$BD$350,39,FALSE),"")</f>
        <v>1248000</v>
      </c>
      <c r="AF115" s="15">
        <f t="shared" si="48"/>
        <v>0.625</v>
      </c>
      <c r="AG115" s="72">
        <f>IFERROR(VLOOKUP($D115,'Today''s Data'!$A$2:$BD$350,10,FALSE),"")</f>
        <v>168150</v>
      </c>
      <c r="AH115" s="15">
        <f>IFERROR(VLOOKUP($D115,'Today''s Data'!$A$2:$BD$350,32,FALSE),"")</f>
        <v>5.2999999999999999E-2</v>
      </c>
      <c r="AI115" s="12" t="str">
        <f>IFERROR(VLOOKUP($D115,'Today''s Data'!$A$2:$BD$350,33,FALSE),"")</f>
        <v>HIGH</v>
      </c>
      <c r="AJ115" s="15">
        <f>IFERROR(VLOOKUP($D115,'Today''s Data'!$A$2:$BG$350,48,FALSE),"")</f>
        <v>0.15379999999999999</v>
      </c>
      <c r="AK115" s="15">
        <f>IFERROR(VLOOKUP($D115,'Today''s Data'!$A$2:$BG$350,47,FALSE),"")</f>
        <v>0.1968</v>
      </c>
      <c r="AL115" s="15">
        <f>IFERROR(VLOOKUP($D115,'Today''s Data'!$A$2:$BG$350,46,FALSE),"")</f>
        <v>7.1400000000000005E-2</v>
      </c>
      <c r="AM115" s="65">
        <v>3500000000</v>
      </c>
      <c r="AN115" s="65">
        <f t="shared" si="38"/>
        <v>787500000</v>
      </c>
      <c r="AO115" s="65" t="str">
        <f t="shared" si="39"/>
        <v>4TH LINER</v>
      </c>
      <c r="AP115" s="57">
        <f>IFERROR(VLOOKUP($D115,'Today''s Data'!$A$2:$BG$350,50,FALSE),"")</f>
        <v>-2000</v>
      </c>
    </row>
    <row r="116" spans="2:42" ht="16.5" hidden="1" customHeight="1" x14ac:dyDescent="0.35">
      <c r="B116" s="67">
        <v>111</v>
      </c>
      <c r="C116" s="59" t="s">
        <v>186</v>
      </c>
      <c r="D116" s="93" t="s">
        <v>187</v>
      </c>
      <c r="E116" s="58" t="s">
        <v>14</v>
      </c>
      <c r="F116" s="60" t="s">
        <v>14</v>
      </c>
      <c r="G116" s="65">
        <f>IFERROR(VLOOKUP($D116,'Today''s Data'!$A$2:$BD$350,2,FALSE),"")</f>
        <v>1.32</v>
      </c>
      <c r="H116" s="53">
        <f>IFERROR(VLOOKUP($D116,'Today''s Data'!$A$2:$BD$350,4,FALSE),"")</f>
        <v>-1.49E-2</v>
      </c>
      <c r="I116" s="14">
        <f>IFERROR(VLOOKUP($D116,'Today''s Data'!$A$2:$BD$350,29,FALSE),"")</f>
        <v>42.098324743100001</v>
      </c>
      <c r="J116" s="65">
        <f>IFERROR(VLOOKUP($D116,'Today''s Data'!$A$2:$BD$350,20,FALSE),"")</f>
        <v>1.4413</v>
      </c>
      <c r="K116" s="65">
        <f>IFERROR(VLOOKUP(D116,'Today''s Data'!$A$2:$BD$350,2,FALSE),"")</f>
        <v>1.32</v>
      </c>
      <c r="L116" s="15">
        <f t="shared" si="40"/>
        <v>9.1893939393939361E-2</v>
      </c>
      <c r="M116" s="65">
        <f>IFERROR(VLOOKUP($D116,'Previous Data'!$A$2:$BD$350,20,FALSE),"")</f>
        <v>1.4450000000000001</v>
      </c>
      <c r="N116" s="65">
        <f>IFERROR(VLOOKUP($D116,'Previous Data'!$A$2:$BD$350,2,FALSE),"")</f>
        <v>1.31</v>
      </c>
      <c r="O116" s="15">
        <f t="shared" si="41"/>
        <v>0.10305343511450382</v>
      </c>
      <c r="P116" s="65">
        <f>IFERROR(VLOOKUP($D116,'Today''s Data'!$A$2:$BD$350,19,FALSE),"")</f>
        <v>1.3759999999999999</v>
      </c>
      <c r="Q116" s="65">
        <f>IFERROR(VLOOKUP($D116,'Today''s Data'!$A$2:$BD$350,2,FALSE),"")</f>
        <v>1.32</v>
      </c>
      <c r="R116" s="15">
        <f t="shared" si="42"/>
        <v>4.2424242424242295E-2</v>
      </c>
      <c r="S116" s="65">
        <f>IFERROR(VLOOKUP($D116,'Previous Data'!$A$2:$BD$350,19,FALSE),"")</f>
        <v>1.3782000000000001</v>
      </c>
      <c r="T116" s="65">
        <f>IFERROR(VLOOKUP($D116,'Previous Data'!$A$2:$BD$350,2,FALSE),"")</f>
        <v>1.31</v>
      </c>
      <c r="U116" s="15">
        <f t="shared" si="43"/>
        <v>5.2061068702290103E-2</v>
      </c>
      <c r="V116" s="64">
        <f t="shared" si="44"/>
        <v>4.7456395348837312E-2</v>
      </c>
      <c r="W116" s="65">
        <f>IFERROR(VLOOKUP($D116,'Today''s Data'!$A$2:$BD$350,18,FALSE),"")</f>
        <v>1.3374999999999999</v>
      </c>
      <c r="X116" s="65">
        <f>IFERROR(VLOOKUP($D116,'Today''s Data'!$A$2:$BD$350,2,FALSE),"")</f>
        <v>1.32</v>
      </c>
      <c r="Y116" s="15">
        <f t="shared" si="45"/>
        <v>1.3257575757575642E-2</v>
      </c>
      <c r="Z116" s="65">
        <f>IFERROR(VLOOKUP($D116,'Previous Data'!$A$2:$BD$350,18,FALSE),"")</f>
        <v>1.3420000000000001</v>
      </c>
      <c r="AA116" s="65">
        <f>IFERROR(VLOOKUP($D116,'Previous Data'!$A$2:$BD$350,2,FALSE),"")</f>
        <v>1.31</v>
      </c>
      <c r="AB116" s="15">
        <f t="shared" si="46"/>
        <v>2.4427480916030555E-2</v>
      </c>
      <c r="AC116" s="96" t="str">
        <f t="shared" si="47"/>
        <v>REVERSE AOTS</v>
      </c>
      <c r="AD116" s="69">
        <f>IFERROR(VLOOKUP($D116,'Today''s Data'!$A$2:$BD$350,9,FALSE),"")</f>
        <v>3542000</v>
      </c>
      <c r="AE116" s="69">
        <f>IFERROR(VLOOKUP($D116,'Today''s Data'!$A$2:$BD$350,39,FALSE),"")</f>
        <v>2997650</v>
      </c>
      <c r="AF116" s="15">
        <f t="shared" si="48"/>
        <v>1.1815922472603539</v>
      </c>
      <c r="AG116" s="72">
        <f>IFERROR(VLOOKUP($D116,'Today''s Data'!$A$2:$BD$350,10,FALSE),"")</f>
        <v>4667910</v>
      </c>
      <c r="AH116" s="15">
        <f>IFERROR(VLOOKUP($D116,'Today''s Data'!$A$2:$BD$350,32,FALSE),"")</f>
        <v>2.1600000000000001E-2</v>
      </c>
      <c r="AI116" s="12" t="str">
        <f>IFERROR(VLOOKUP($D116,'Today''s Data'!$A$2:$BD$350,33,FALSE),"")</f>
        <v>LOW</v>
      </c>
      <c r="AJ116" s="15">
        <f>IFERROR(VLOOKUP($D116,'Today''s Data'!$A$2:$BG$350,48,FALSE),"")</f>
        <v>7.6E-3</v>
      </c>
      <c r="AK116" s="15">
        <f>IFERROR(VLOOKUP($D116,'Today''s Data'!$A$2:$BG$350,47,FALSE),"")</f>
        <v>0</v>
      </c>
      <c r="AL116" s="15">
        <f>IFERROR(VLOOKUP($D116,'Today''s Data'!$A$2:$BG$350,46,FALSE),"")</f>
        <v>-7.6899999999999996E-2</v>
      </c>
      <c r="AM116" s="65">
        <v>10986000000</v>
      </c>
      <c r="AN116" s="65">
        <f t="shared" si="38"/>
        <v>14501520000</v>
      </c>
      <c r="AO116" s="65" t="str">
        <f t="shared" si="39"/>
        <v>3RD LINER</v>
      </c>
      <c r="AP116" s="57">
        <f>IFERROR(VLOOKUP($D116,'Today''s Data'!$A$2:$BG$350,50,FALSE),"")</f>
        <v>-8265840</v>
      </c>
    </row>
    <row r="117" spans="2:42" ht="16.5" hidden="1" customHeight="1" x14ac:dyDescent="0.35">
      <c r="B117" s="67">
        <v>112</v>
      </c>
      <c r="C117" s="11" t="s">
        <v>188</v>
      </c>
      <c r="D117" s="92" t="s">
        <v>189</v>
      </c>
      <c r="E117" s="12" t="s">
        <v>10</v>
      </c>
      <c r="F117" s="13" t="s">
        <v>190</v>
      </c>
      <c r="G117" s="65">
        <f>IFERROR(VLOOKUP($D117,'Today''s Data'!$A$2:$BD$350,2,FALSE),"")</f>
        <v>1743</v>
      </c>
      <c r="H117" s="53">
        <f>IFERROR(VLOOKUP($D117,'Today''s Data'!$A$2:$BD$350,4,FALSE),"")</f>
        <v>-9.7000000000000003E-3</v>
      </c>
      <c r="I117" s="14">
        <f>IFERROR(VLOOKUP($D117,'Today''s Data'!$A$2:$BD$350,29,FALSE),"")</f>
        <v>41.915763207200001</v>
      </c>
      <c r="J117" s="65">
        <f>IFERROR(VLOOKUP($D117,'Today''s Data'!$A$2:$BD$350,20,FALSE),"")</f>
        <v>1880.16</v>
      </c>
      <c r="K117" s="65">
        <f>IFERROR(VLOOKUP(D117,'Today''s Data'!$A$2:$BD$350,2,FALSE),"")</f>
        <v>1743</v>
      </c>
      <c r="L117" s="15">
        <f t="shared" si="40"/>
        <v>7.8691910499139456E-2</v>
      </c>
      <c r="M117" s="65">
        <f>IFERROR(VLOOKUP($D117,'Previous Data'!$A$2:$BD$350,20,FALSE),"")</f>
        <v>1886.65</v>
      </c>
      <c r="N117" s="65">
        <f>IFERROR(VLOOKUP($D117,'Previous Data'!$A$2:$BD$350,2,FALSE),"")</f>
        <v>1790</v>
      </c>
      <c r="O117" s="15">
        <f t="shared" si="41"/>
        <v>5.3994413407821282E-2</v>
      </c>
      <c r="P117" s="65">
        <f>IFERROR(VLOOKUP($D117,'Today''s Data'!$A$2:$BD$350,19,FALSE),"")</f>
        <v>1787.92</v>
      </c>
      <c r="Q117" s="65">
        <f>IFERROR(VLOOKUP($D117,'Today''s Data'!$A$2:$BD$350,2,FALSE),"")</f>
        <v>1743</v>
      </c>
      <c r="R117" s="15">
        <f t="shared" si="42"/>
        <v>2.5771658060814728E-2</v>
      </c>
      <c r="S117" s="65">
        <f>IFERROR(VLOOKUP($D117,'Previous Data'!$A$2:$BD$350,19,FALSE),"")</f>
        <v>1788.3</v>
      </c>
      <c r="T117" s="65">
        <f>IFERROR(VLOOKUP($D117,'Previous Data'!$A$2:$BD$350,2,FALSE),"")</f>
        <v>1790</v>
      </c>
      <c r="U117" s="15">
        <f t="shared" si="43"/>
        <v>9.5062349717611446E-4</v>
      </c>
      <c r="V117" s="64">
        <f t="shared" si="44"/>
        <v>5.1590675197995442E-2</v>
      </c>
      <c r="W117" s="65">
        <f>IFERROR(VLOOKUP($D117,'Today''s Data'!$A$2:$BD$350,18,FALSE),"")</f>
        <v>1823.85</v>
      </c>
      <c r="X117" s="65">
        <f>IFERROR(VLOOKUP($D117,'Today''s Data'!$A$2:$BD$350,2,FALSE),"")</f>
        <v>1743</v>
      </c>
      <c r="Y117" s="15">
        <f t="shared" si="45"/>
        <v>4.6385542168674646E-2</v>
      </c>
      <c r="Z117" s="65">
        <f>IFERROR(VLOOKUP($D117,'Previous Data'!$A$2:$BD$350,18,FALSE),"")</f>
        <v>1821.95</v>
      </c>
      <c r="AA117" s="65">
        <f>IFERROR(VLOOKUP($D117,'Previous Data'!$A$2:$BD$350,2,FALSE),"")</f>
        <v>1790</v>
      </c>
      <c r="AB117" s="15">
        <f t="shared" si="46"/>
        <v>1.784916201117321E-2</v>
      </c>
      <c r="AC117" s="96" t="str">
        <f t="shared" si="47"/>
        <v/>
      </c>
      <c r="AD117" s="69">
        <f>IFERROR(VLOOKUP($D117,'Today''s Data'!$A$2:$BD$350,9,FALSE),"")</f>
        <v>47715</v>
      </c>
      <c r="AE117" s="69">
        <f>IFERROR(VLOOKUP($D117,'Today''s Data'!$A$2:$BD$350,39,FALSE),"")</f>
        <v>50613</v>
      </c>
      <c r="AF117" s="15">
        <f t="shared" si="48"/>
        <v>0.94274198328492675</v>
      </c>
      <c r="AG117" s="72">
        <f>IFERROR(VLOOKUP($D117,'Today''s Data'!$A$2:$BD$350,10,FALSE),"")</f>
        <v>83289530</v>
      </c>
      <c r="AH117" s="15">
        <f>IFERROR(VLOOKUP($D117,'Today''s Data'!$A$2:$BD$350,32,FALSE),"")</f>
        <v>2.9399999999999999E-2</v>
      </c>
      <c r="AI117" s="12" t="str">
        <f>IFERROR(VLOOKUP($D117,'Today''s Data'!$A$2:$BD$350,33,FALSE),"")</f>
        <v>LOW</v>
      </c>
      <c r="AJ117" s="15">
        <f>IFERROR(VLOOKUP($D117,'Today''s Data'!$A$2:$BG$350,48,FALSE),"")</f>
        <v>-3.1699999999999999E-2</v>
      </c>
      <c r="AK117" s="15">
        <f>IFERROR(VLOOKUP($D117,'Today''s Data'!$A$2:$BG$350,47,FALSE),"")</f>
        <v>-8.2600000000000007E-2</v>
      </c>
      <c r="AL117" s="15">
        <f>IFERROR(VLOOKUP($D117,'Today''s Data'!$A$2:$BG$350,46,FALSE),"")</f>
        <v>-8.2600000000000007E-2</v>
      </c>
      <c r="AM117" s="65">
        <v>132914529</v>
      </c>
      <c r="AN117" s="65">
        <f t="shared" si="38"/>
        <v>231670024047</v>
      </c>
      <c r="AO117" s="65" t="str">
        <f t="shared" si="39"/>
        <v>BLUE CHIP</v>
      </c>
      <c r="AP117" s="57">
        <f>IFERROR(VLOOKUP($D117,'Today''s Data'!$A$2:$BG$350,50,FALSE),"")</f>
        <v>-267266700</v>
      </c>
    </row>
    <row r="118" spans="2:42" ht="16.5" hidden="1" customHeight="1" x14ac:dyDescent="0.35">
      <c r="B118" s="68">
        <v>113</v>
      </c>
      <c r="C118" s="59" t="s">
        <v>462</v>
      </c>
      <c r="D118" s="93" t="s">
        <v>463</v>
      </c>
      <c r="E118" s="58" t="s">
        <v>10</v>
      </c>
      <c r="F118" s="60" t="s">
        <v>190</v>
      </c>
      <c r="G118" s="65">
        <f>IFERROR(VLOOKUP($D118,'Today''s Data'!$A$2:$BD$350,2,FALSE),"")</f>
        <v>520</v>
      </c>
      <c r="H118" s="53">
        <f>IFERROR(VLOOKUP($D118,'Today''s Data'!$A$2:$BD$350,4,FALSE),"")</f>
        <v>-5.7000000000000002E-3</v>
      </c>
      <c r="I118" s="14">
        <f>IFERROR(VLOOKUP($D118,'Today''s Data'!$A$2:$BD$350,29,FALSE),"")</f>
        <v>41.621858275900003</v>
      </c>
      <c r="J118" s="65">
        <f>IFERROR(VLOOKUP($D118,'Today''s Data'!$A$2:$BD$350,20,FALSE),"")</f>
        <v>523.65499999999997</v>
      </c>
      <c r="K118" s="65">
        <f>IFERROR(VLOOKUP(D118,'Today''s Data'!$A$2:$BD$350,2,FALSE),"")</f>
        <v>520</v>
      </c>
      <c r="L118" s="15">
        <f t="shared" si="40"/>
        <v>7.0288461538461017E-3</v>
      </c>
      <c r="M118" s="65">
        <f>IFERROR(VLOOKUP($D118,'Previous Data'!$A$2:$BD$350,20,FALSE),"")</f>
        <v>523.65499999999997</v>
      </c>
      <c r="N118" s="65">
        <f>IFERROR(VLOOKUP($D118,'Previous Data'!$A$2:$BD$350,2,FALSE),"")</f>
        <v>523</v>
      </c>
      <c r="O118" s="15">
        <f t="shared" si="41"/>
        <v>1.2523900573613246E-3</v>
      </c>
      <c r="P118" s="65">
        <f>IFERROR(VLOOKUP($D118,'Today''s Data'!$A$2:$BD$350,19,FALSE),"")</f>
        <v>528.14</v>
      </c>
      <c r="Q118" s="65">
        <f>IFERROR(VLOOKUP($D118,'Today''s Data'!$A$2:$BD$350,2,FALSE),"")</f>
        <v>520</v>
      </c>
      <c r="R118" s="15">
        <f t="shared" si="42"/>
        <v>1.5653846153846129E-2</v>
      </c>
      <c r="S118" s="65">
        <f>IFERROR(VLOOKUP($D118,'Previous Data'!$A$2:$BD$350,19,FALSE),"")</f>
        <v>528.52</v>
      </c>
      <c r="T118" s="65">
        <f>IFERROR(VLOOKUP($D118,'Previous Data'!$A$2:$BD$350,2,FALSE),"")</f>
        <v>523</v>
      </c>
      <c r="U118" s="15">
        <f t="shared" si="43"/>
        <v>1.0554493307839353E-2</v>
      </c>
      <c r="V118" s="64">
        <f t="shared" si="44"/>
        <v>8.5647993430789625E-3</v>
      </c>
      <c r="W118" s="65">
        <f>IFERROR(VLOOKUP($D118,'Today''s Data'!$A$2:$BD$350,18,FALSE),"")</f>
        <v>524.52499999999998</v>
      </c>
      <c r="X118" s="65">
        <f>IFERROR(VLOOKUP($D118,'Today''s Data'!$A$2:$BD$350,2,FALSE),"")</f>
        <v>520</v>
      </c>
      <c r="Y118" s="15">
        <f t="shared" si="45"/>
        <v>8.7019230769230325E-3</v>
      </c>
      <c r="Z118" s="65">
        <f>IFERROR(VLOOKUP($D118,'Previous Data'!$A$2:$BD$350,18,FALSE),"")</f>
        <v>524.67499999999995</v>
      </c>
      <c r="AA118" s="65">
        <f>IFERROR(VLOOKUP($D118,'Previous Data'!$A$2:$BD$350,2,FALSE),"")</f>
        <v>523</v>
      </c>
      <c r="AB118" s="15">
        <f t="shared" si="46"/>
        <v>3.2026768642446548E-3</v>
      </c>
      <c r="AC118" s="96" t="str">
        <f t="shared" si="47"/>
        <v/>
      </c>
      <c r="AD118" s="69">
        <f>IFERROR(VLOOKUP($D118,'Today''s Data'!$A$2:$BD$350,9,FALSE),"")</f>
        <v>4200</v>
      </c>
      <c r="AE118" s="69">
        <f>IFERROR(VLOOKUP($D118,'Today''s Data'!$A$2:$BD$350,39,FALSE),"")</f>
        <v>2970</v>
      </c>
      <c r="AF118" s="15">
        <f t="shared" si="48"/>
        <v>1.4141414141414141</v>
      </c>
      <c r="AG118" s="72">
        <f>IFERROR(VLOOKUP($D118,'Today''s Data'!$A$2:$BD$350,10,FALSE),"")</f>
        <v>2184000</v>
      </c>
      <c r="AH118" s="15">
        <f>IFERROR(VLOOKUP($D118,'Today''s Data'!$A$2:$BD$350,32,FALSE),"")</f>
        <v>4.3E-3</v>
      </c>
      <c r="AI118" s="12" t="str">
        <f>IFERROR(VLOOKUP($D118,'Today''s Data'!$A$2:$BD$350,33,FALSE),"")</f>
        <v>LOW</v>
      </c>
      <c r="AJ118" s="15">
        <f>IFERROR(VLOOKUP($D118,'Today''s Data'!$A$2:$BG$350,48,FALSE),"")</f>
        <v>-9.4999999999999998E-3</v>
      </c>
      <c r="AK118" s="15">
        <f>IFERROR(VLOOKUP($D118,'Today''s Data'!$A$2:$BG$350,47,FALSE),"")</f>
        <v>-5.7000000000000002E-3</v>
      </c>
      <c r="AL118" s="15">
        <f>IFERROR(VLOOKUP($D118,'Today''s Data'!$A$2:$BG$350,46,FALSE),"")</f>
        <v>-5.7000000000000002E-3</v>
      </c>
      <c r="AM118" s="65">
        <v>20000000</v>
      </c>
      <c r="AN118" s="65">
        <f t="shared" si="38"/>
        <v>10400000000</v>
      </c>
      <c r="AO118" s="65" t="str">
        <f t="shared" si="39"/>
        <v>3RD LINER</v>
      </c>
      <c r="AP118" s="57">
        <f>IFERROR(VLOOKUP($D118,'Today''s Data'!$A$2:$BG$350,50,FALSE),"")</f>
        <v>10600</v>
      </c>
    </row>
    <row r="119" spans="2:42" ht="16.5" hidden="1" customHeight="1" x14ac:dyDescent="0.35">
      <c r="B119" s="67">
        <v>114</v>
      </c>
      <c r="C119" s="11" t="s">
        <v>191</v>
      </c>
      <c r="D119" s="92" t="s">
        <v>192</v>
      </c>
      <c r="E119" s="12" t="s">
        <v>10</v>
      </c>
      <c r="F119" s="13" t="s">
        <v>22</v>
      </c>
      <c r="G119" s="65">
        <f>IFERROR(VLOOKUP($D119,'Today''s Data'!$A$2:$BD$350,2,FALSE),"")</f>
        <v>6.21</v>
      </c>
      <c r="H119" s="53">
        <f>IFERROR(VLOOKUP($D119,'Today''s Data'!$A$2:$BD$350,4,FALSE),"")</f>
        <v>4.8999999999999998E-3</v>
      </c>
      <c r="I119" s="14">
        <f>IFERROR(VLOOKUP($D119,'Today''s Data'!$A$2:$BD$350,29,FALSE),"")</f>
        <v>67.769255204800004</v>
      </c>
      <c r="J119" s="65">
        <f>IFERROR(VLOOKUP($D119,'Today''s Data'!$A$2:$BD$350,20,FALSE),"")</f>
        <v>5.9363999999999999</v>
      </c>
      <c r="K119" s="65">
        <f>IFERROR(VLOOKUP(D119,'Today''s Data'!$A$2:$BD$350,2,FALSE),"")</f>
        <v>6.21</v>
      </c>
      <c r="L119" s="15">
        <f t="shared" si="40"/>
        <v>4.608853850818679E-2</v>
      </c>
      <c r="M119" s="65">
        <f>IFERROR(VLOOKUP($D119,'Previous Data'!$A$2:$BD$350,20,FALSE),"")</f>
        <v>5.9339000000000004</v>
      </c>
      <c r="N119" s="65">
        <f>IFERROR(VLOOKUP($D119,'Previous Data'!$A$2:$BD$350,2,FALSE),"")</f>
        <v>6.18</v>
      </c>
      <c r="O119" s="15">
        <f t="shared" si="41"/>
        <v>4.1473567131228919E-2</v>
      </c>
      <c r="P119" s="65">
        <f>IFERROR(VLOOKUP($D119,'Today''s Data'!$A$2:$BD$350,19,FALSE),"")</f>
        <v>5.9348000000000001</v>
      </c>
      <c r="Q119" s="65">
        <f>IFERROR(VLOOKUP($D119,'Today''s Data'!$A$2:$BD$350,2,FALSE),"")</f>
        <v>6.21</v>
      </c>
      <c r="R119" s="15">
        <f t="shared" si="42"/>
        <v>4.6370560086270787E-2</v>
      </c>
      <c r="S119" s="65">
        <f>IFERROR(VLOOKUP($D119,'Previous Data'!$A$2:$BD$350,19,FALSE),"")</f>
        <v>5.9194000000000004</v>
      </c>
      <c r="T119" s="65">
        <f>IFERROR(VLOOKUP($D119,'Previous Data'!$A$2:$BD$350,2,FALSE),"")</f>
        <v>6.18</v>
      </c>
      <c r="U119" s="15">
        <f t="shared" si="43"/>
        <v>4.402473223637518E-2</v>
      </c>
      <c r="V119" s="64">
        <f t="shared" si="44"/>
        <v>2.6959627957131221E-4</v>
      </c>
      <c r="W119" s="65">
        <f>IFERROR(VLOOKUP($D119,'Today''s Data'!$A$2:$BD$350,18,FALSE),"")</f>
        <v>6.0345000000000004</v>
      </c>
      <c r="X119" s="65">
        <f>IFERROR(VLOOKUP($D119,'Today''s Data'!$A$2:$BD$350,2,FALSE),"")</f>
        <v>6.21</v>
      </c>
      <c r="Y119" s="15">
        <f t="shared" si="45"/>
        <v>2.9082774049216924E-2</v>
      </c>
      <c r="Z119" s="65">
        <f>IFERROR(VLOOKUP($D119,'Previous Data'!$A$2:$BD$350,18,FALSE),"")</f>
        <v>6.0084999999999997</v>
      </c>
      <c r="AA119" s="65">
        <f>IFERROR(VLOOKUP($D119,'Previous Data'!$A$2:$BD$350,2,FALSE),"")</f>
        <v>6.18</v>
      </c>
      <c r="AB119" s="15">
        <f t="shared" si="46"/>
        <v>2.8542897561787468E-2</v>
      </c>
      <c r="AC119" s="96" t="str">
        <f t="shared" si="47"/>
        <v>FOR AOTS</v>
      </c>
      <c r="AD119" s="69">
        <f>IFERROR(VLOOKUP($D119,'Today''s Data'!$A$2:$BD$350,9,FALSE),"")</f>
        <v>79500</v>
      </c>
      <c r="AE119" s="69">
        <f>IFERROR(VLOOKUP($D119,'Today''s Data'!$A$2:$BD$350,39,FALSE),"")</f>
        <v>367055</v>
      </c>
      <c r="AF119" s="15">
        <f t="shared" si="48"/>
        <v>0.2165887945948155</v>
      </c>
      <c r="AG119" s="72">
        <f>IFERROR(VLOOKUP($D119,'Today''s Data'!$A$2:$BD$350,10,FALSE),"")</f>
        <v>493426</v>
      </c>
      <c r="AH119" s="15">
        <f>IFERROR(VLOOKUP($D119,'Today''s Data'!$A$2:$BD$350,32,FALSE),"")</f>
        <v>1.18E-2</v>
      </c>
      <c r="AI119" s="12" t="str">
        <f>IFERROR(VLOOKUP($D119,'Today''s Data'!$A$2:$BD$350,33,FALSE),"")</f>
        <v>LOW</v>
      </c>
      <c r="AJ119" s="15">
        <f>IFERROR(VLOOKUP($D119,'Today''s Data'!$A$2:$BG$350,48,FALSE),"")</f>
        <v>9.7999999999999997E-3</v>
      </c>
      <c r="AK119" s="15">
        <f>IFERROR(VLOOKUP($D119,'Today''s Data'!$A$2:$BG$350,47,FALSE),"")</f>
        <v>5.6099999999999997E-2</v>
      </c>
      <c r="AL119" s="15">
        <f>IFERROR(VLOOKUP($D119,'Today''s Data'!$A$2:$BG$350,46,FALSE),"")</f>
        <v>6.3399999999999998E-2</v>
      </c>
      <c r="AM119" s="65">
        <v>3361047000</v>
      </c>
      <c r="AN119" s="65">
        <f t="shared" si="38"/>
        <v>20872101870</v>
      </c>
      <c r="AO119" s="65" t="str">
        <f t="shared" si="39"/>
        <v>3RD LINER</v>
      </c>
      <c r="AP119" s="57">
        <f>IFERROR(VLOOKUP($D119,'Today''s Data'!$A$2:$BG$350,50,FALSE),"")</f>
        <v>0</v>
      </c>
    </row>
    <row r="120" spans="2:42" ht="16.5" customHeight="1" x14ac:dyDescent="0.35">
      <c r="B120" s="67">
        <v>115</v>
      </c>
      <c r="C120" s="59" t="s">
        <v>193</v>
      </c>
      <c r="D120" s="93" t="s">
        <v>194</v>
      </c>
      <c r="E120" s="58" t="s">
        <v>10</v>
      </c>
      <c r="F120" s="60" t="s">
        <v>22</v>
      </c>
      <c r="G120" s="65">
        <f>IFERROR(VLOOKUP($D120,'Today''s Data'!$A$2:$BD$350,2,FALSE),"")</f>
        <v>6.16</v>
      </c>
      <c r="H120" s="53">
        <f>IFERROR(VLOOKUP($D120,'Today''s Data'!$A$2:$BD$350,4,FALSE),"")</f>
        <v>0</v>
      </c>
      <c r="I120" s="14">
        <f>IFERROR(VLOOKUP($D120,'Today''s Data'!$A$2:$BD$350,29,FALSE),"")</f>
        <v>67.646759855499994</v>
      </c>
      <c r="J120" s="65">
        <f>IFERROR(VLOOKUP($D120,'Today''s Data'!$A$2:$BD$350,20,FALSE),"")</f>
        <v>5.6708999999999996</v>
      </c>
      <c r="K120" s="65">
        <f>IFERROR(VLOOKUP(D120,'Today''s Data'!$A$2:$BD$350,2,FALSE),"")</f>
        <v>6.16</v>
      </c>
      <c r="L120" s="15">
        <f t="shared" si="40"/>
        <v>8.6247332874852423E-2</v>
      </c>
      <c r="M120" s="65">
        <f>IFERROR(VLOOKUP($D120,'Previous Data'!$A$2:$BD$350,20,FALSE),"")</f>
        <v>5.6635</v>
      </c>
      <c r="N120" s="65">
        <f>IFERROR(VLOOKUP($D120,'Previous Data'!$A$2:$BD$350,2,FALSE),"")</f>
        <v>6.18</v>
      </c>
      <c r="O120" s="15">
        <f t="shared" si="41"/>
        <v>9.119802242429588E-2</v>
      </c>
      <c r="P120" s="65">
        <f>IFERROR(VLOOKUP($D120,'Today''s Data'!$A$2:$BD$350,19,FALSE),"")</f>
        <v>5.7302</v>
      </c>
      <c r="Q120" s="65">
        <f>IFERROR(VLOOKUP($D120,'Today''s Data'!$A$2:$BD$350,2,FALSE),"")</f>
        <v>6.16</v>
      </c>
      <c r="R120" s="15">
        <f t="shared" si="42"/>
        <v>7.5006107989249976E-2</v>
      </c>
      <c r="S120" s="65">
        <f>IFERROR(VLOOKUP($D120,'Previous Data'!$A$2:$BD$350,19,FALSE),"")</f>
        <v>5.7</v>
      </c>
      <c r="T120" s="65">
        <f>IFERROR(VLOOKUP($D120,'Previous Data'!$A$2:$BD$350,2,FALSE),"")</f>
        <v>6.18</v>
      </c>
      <c r="U120" s="15">
        <f t="shared" si="43"/>
        <v>8.4210526315789389E-2</v>
      </c>
      <c r="V120" s="64">
        <f t="shared" si="44"/>
        <v>1.045689396744791E-2</v>
      </c>
      <c r="W120" s="65">
        <f>IFERROR(VLOOKUP($D120,'Today''s Data'!$A$2:$BD$350,18,FALSE),"")</f>
        <v>5.8975</v>
      </c>
      <c r="X120" s="65">
        <f>IFERROR(VLOOKUP($D120,'Today''s Data'!$A$2:$BD$350,2,FALSE),"")</f>
        <v>6.16</v>
      </c>
      <c r="Y120" s="15">
        <f t="shared" si="45"/>
        <v>4.4510385756676589E-2</v>
      </c>
      <c r="Z120" s="65">
        <f>IFERROR(VLOOKUP($D120,'Previous Data'!$A$2:$BD$350,18,FALSE),"")</f>
        <v>5.85</v>
      </c>
      <c r="AA120" s="65">
        <f>IFERROR(VLOOKUP($D120,'Previous Data'!$A$2:$BD$350,2,FALSE),"")</f>
        <v>6.18</v>
      </c>
      <c r="AB120" s="15">
        <f t="shared" si="46"/>
        <v>5.6410256410256425E-2</v>
      </c>
      <c r="AC120" s="96" t="str">
        <f t="shared" si="47"/>
        <v>AOTS+</v>
      </c>
      <c r="AD120" s="69">
        <f>IFERROR(VLOOKUP($D120,'Today''s Data'!$A$2:$BD$350,9,FALSE),"")</f>
        <v>4500</v>
      </c>
      <c r="AE120" s="69">
        <f>IFERROR(VLOOKUP($D120,'Today''s Data'!$A$2:$BD$350,39,FALSE),"")</f>
        <v>271985</v>
      </c>
      <c r="AF120" s="15">
        <f t="shared" si="48"/>
        <v>1.6545030056804605E-2</v>
      </c>
      <c r="AG120" s="72">
        <f>IFERROR(VLOOKUP($D120,'Today''s Data'!$A$2:$BD$350,10,FALSE),"")</f>
        <v>27728</v>
      </c>
      <c r="AH120" s="15">
        <f>IFERROR(VLOOKUP($D120,'Today''s Data'!$A$2:$BD$350,32,FALSE),"")</f>
        <v>1.55E-2</v>
      </c>
      <c r="AI120" s="12" t="str">
        <f>IFERROR(VLOOKUP($D120,'Today''s Data'!$A$2:$BD$350,33,FALSE),"")</f>
        <v>LOW</v>
      </c>
      <c r="AJ120" s="15">
        <f>IFERROR(VLOOKUP($D120,'Today''s Data'!$A$2:$BG$350,48,FALSE),"")</f>
        <v>2.6700000000000002E-2</v>
      </c>
      <c r="AK120" s="15">
        <f>IFERROR(VLOOKUP($D120,'Today''s Data'!$A$2:$BG$350,47,FALSE),"")</f>
        <v>0.1</v>
      </c>
      <c r="AL120" s="15">
        <f>IFERROR(VLOOKUP($D120,'Today''s Data'!$A$2:$BG$350,46,FALSE),"")</f>
        <v>8.4500000000000006E-2</v>
      </c>
      <c r="AM120" s="65">
        <v>824307900</v>
      </c>
      <c r="AN120" s="65">
        <f t="shared" si="38"/>
        <v>5077736664</v>
      </c>
      <c r="AO120" s="65" t="str">
        <f t="shared" si="39"/>
        <v>3RD LINER</v>
      </c>
      <c r="AP120" s="57">
        <f>IFERROR(VLOOKUP($D120,'Today''s Data'!$A$2:$BG$350,50,FALSE),"")</f>
        <v>383133</v>
      </c>
    </row>
    <row r="121" spans="2:42" ht="16.5" hidden="1" customHeight="1" x14ac:dyDescent="0.35">
      <c r="B121" s="68">
        <v>116</v>
      </c>
      <c r="C121" s="11" t="s">
        <v>195</v>
      </c>
      <c r="D121" s="92" t="s">
        <v>196</v>
      </c>
      <c r="E121" s="12" t="s">
        <v>10</v>
      </c>
      <c r="F121" s="13" t="s">
        <v>105</v>
      </c>
      <c r="G121" s="65">
        <f>IFERROR(VLOOKUP($D121,'Today''s Data'!$A$2:$BD$350,2,FALSE),"")</f>
        <v>11</v>
      </c>
      <c r="H121" s="53">
        <f>IFERROR(VLOOKUP($D121,'Today''s Data'!$A$2:$BD$350,4,FALSE),"")</f>
        <v>-1.0800000000000001E-2</v>
      </c>
      <c r="I121" s="14">
        <f>IFERROR(VLOOKUP($D121,'Today''s Data'!$A$2:$BD$350,29,FALSE),"")</f>
        <v>42.083506452000002</v>
      </c>
      <c r="J121" s="65">
        <f>IFERROR(VLOOKUP($D121,'Today''s Data'!$A$2:$BD$350,20,FALSE),"")</f>
        <v>13.4948</v>
      </c>
      <c r="K121" s="65">
        <f>IFERROR(VLOOKUP(D121,'Today''s Data'!$A$2:$BD$350,2,FALSE),"")</f>
        <v>11</v>
      </c>
      <c r="L121" s="15">
        <f t="shared" si="40"/>
        <v>0.22679999999999997</v>
      </c>
      <c r="M121" s="65">
        <f>IFERROR(VLOOKUP($D121,'Previous Data'!$A$2:$BD$350,20,FALSE),"")</f>
        <v>13.5646</v>
      </c>
      <c r="N121" s="65">
        <f>IFERROR(VLOOKUP($D121,'Previous Data'!$A$2:$BD$350,2,FALSE),"")</f>
        <v>11.12</v>
      </c>
      <c r="O121" s="15">
        <f t="shared" si="41"/>
        <v>0.219838129496403</v>
      </c>
      <c r="P121" s="65">
        <f>IFERROR(VLOOKUP($D121,'Today''s Data'!$A$2:$BD$350,19,FALSE),"")</f>
        <v>12.433199999999999</v>
      </c>
      <c r="Q121" s="65">
        <f>IFERROR(VLOOKUP($D121,'Today''s Data'!$A$2:$BD$350,2,FALSE),"")</f>
        <v>11</v>
      </c>
      <c r="R121" s="15">
        <f t="shared" si="42"/>
        <v>0.13029090909090904</v>
      </c>
      <c r="S121" s="65">
        <f>IFERROR(VLOOKUP($D121,'Previous Data'!$A$2:$BD$350,19,FALSE),"")</f>
        <v>12.4756</v>
      </c>
      <c r="T121" s="65">
        <f>IFERROR(VLOOKUP($D121,'Previous Data'!$A$2:$BD$350,2,FALSE),"")</f>
        <v>11.12</v>
      </c>
      <c r="U121" s="15">
        <f t="shared" si="43"/>
        <v>0.12190647482014397</v>
      </c>
      <c r="V121" s="64">
        <f t="shared" si="44"/>
        <v>8.5384293665347652E-2</v>
      </c>
      <c r="W121" s="65">
        <f>IFERROR(VLOOKUP($D121,'Today''s Data'!$A$2:$BD$350,18,FALSE),"")</f>
        <v>11.634</v>
      </c>
      <c r="X121" s="65">
        <f>IFERROR(VLOOKUP($D121,'Today''s Data'!$A$2:$BD$350,2,FALSE),"")</f>
        <v>11</v>
      </c>
      <c r="Y121" s="15">
        <f t="shared" si="45"/>
        <v>5.7636363636363666E-2</v>
      </c>
      <c r="Z121" s="65">
        <f>IFERROR(VLOOKUP($D121,'Previous Data'!$A$2:$BD$350,18,FALSE),"")</f>
        <v>11.659000000000001</v>
      </c>
      <c r="AA121" s="65">
        <f>IFERROR(VLOOKUP($D121,'Previous Data'!$A$2:$BD$350,2,FALSE),"")</f>
        <v>11.12</v>
      </c>
      <c r="AB121" s="15">
        <f t="shared" si="46"/>
        <v>4.8471223021582868E-2</v>
      </c>
      <c r="AC121" s="96" t="str">
        <f t="shared" si="47"/>
        <v>REVERSE AOTS</v>
      </c>
      <c r="AD121" s="69">
        <f>IFERROR(VLOOKUP($D121,'Today''s Data'!$A$2:$BD$350,9,FALSE),"")</f>
        <v>2300</v>
      </c>
      <c r="AE121" s="69">
        <f>IFERROR(VLOOKUP($D121,'Today''s Data'!$A$2:$BD$350,39,FALSE),"")</f>
        <v>2975</v>
      </c>
      <c r="AF121" s="15">
        <f t="shared" si="48"/>
        <v>0.77310924369747902</v>
      </c>
      <c r="AG121" s="72">
        <f>IFERROR(VLOOKUP($D121,'Today''s Data'!$A$2:$BD$350,10,FALSE),"")</f>
        <v>25350</v>
      </c>
      <c r="AH121" s="15">
        <f>IFERROR(VLOOKUP($D121,'Today''s Data'!$A$2:$BD$350,32,FALSE),"")</f>
        <v>6.6400000000000001E-2</v>
      </c>
      <c r="AI121" s="12" t="str">
        <f>IFERROR(VLOOKUP($D121,'Today''s Data'!$A$2:$BD$350,33,FALSE),"")</f>
        <v>HIGH</v>
      </c>
      <c r="AJ121" s="15">
        <f>IFERROR(VLOOKUP($D121,'Today''s Data'!$A$2:$BG$350,48,FALSE),"")</f>
        <v>-2.6499999999999999E-2</v>
      </c>
      <c r="AK121" s="15">
        <f>IFERROR(VLOOKUP($D121,'Today''s Data'!$A$2:$BG$350,47,FALSE),"")</f>
        <v>-1.7899999999999999E-2</v>
      </c>
      <c r="AL121" s="15">
        <f>IFERROR(VLOOKUP($D121,'Today''s Data'!$A$2:$BG$350,46,FALSE),"")</f>
        <v>-8.3299999999999999E-2</v>
      </c>
      <c r="AM121" s="65">
        <v>53717369</v>
      </c>
      <c r="AN121" s="65">
        <f t="shared" si="38"/>
        <v>590891059</v>
      </c>
      <c r="AO121" s="65" t="str">
        <f t="shared" si="39"/>
        <v>4TH LINER</v>
      </c>
      <c r="AP121" s="57">
        <f>IFERROR(VLOOKUP($D121,'Today''s Data'!$A$2:$BG$350,50,FALSE),"")</f>
        <v>-3870</v>
      </c>
    </row>
    <row r="122" spans="2:42" ht="16.5" hidden="1" customHeight="1" x14ac:dyDescent="0.35">
      <c r="B122" s="67">
        <v>117</v>
      </c>
      <c r="C122" s="59" t="s">
        <v>197</v>
      </c>
      <c r="D122" s="93" t="s">
        <v>198</v>
      </c>
      <c r="E122" s="58" t="s">
        <v>39</v>
      </c>
      <c r="F122" s="60" t="s">
        <v>47</v>
      </c>
      <c r="G122" s="65">
        <f>IFERROR(VLOOKUP($D122,'Today''s Data'!$A$2:$BD$350,2,FALSE),"")</f>
        <v>29.5</v>
      </c>
      <c r="H122" s="53">
        <f>IFERROR(VLOOKUP($D122,'Today''s Data'!$A$2:$BD$350,4,FALSE),"")</f>
        <v>2.0799999999999999E-2</v>
      </c>
      <c r="I122" s="14">
        <f>IFERROR(VLOOKUP($D122,'Today''s Data'!$A$2:$BD$350,29,FALSE),"")</f>
        <v>51.390536279499997</v>
      </c>
      <c r="J122" s="65">
        <f>IFERROR(VLOOKUP($D122,'Today''s Data'!$A$2:$BD$350,20,FALSE),"")</f>
        <v>24.130600000000001</v>
      </c>
      <c r="K122" s="65">
        <f>IFERROR(VLOOKUP(D122,'Today''s Data'!$A$2:$BD$350,2,FALSE),"")</f>
        <v>29.5</v>
      </c>
      <c r="L122" s="15">
        <f t="shared" si="40"/>
        <v>0.22251415215535456</v>
      </c>
      <c r="M122" s="65">
        <f>IFERROR(VLOOKUP($D122,'Previous Data'!$A$2:$BD$350,20,FALSE),"")</f>
        <v>23.827999999999999</v>
      </c>
      <c r="N122" s="65">
        <f>IFERROR(VLOOKUP($D122,'Previous Data'!$A$2:$BD$350,2,FALSE),"")</f>
        <v>29.5</v>
      </c>
      <c r="O122" s="15">
        <f t="shared" si="41"/>
        <v>0.23803928151754242</v>
      </c>
      <c r="P122" s="65">
        <f>IFERROR(VLOOKUP($D122,'Today''s Data'!$A$2:$BD$350,19,FALSE),"")</f>
        <v>28.716000000000001</v>
      </c>
      <c r="Q122" s="65">
        <f>IFERROR(VLOOKUP($D122,'Today''s Data'!$A$2:$BD$350,2,FALSE),"")</f>
        <v>29.5</v>
      </c>
      <c r="R122" s="15">
        <f t="shared" si="42"/>
        <v>2.730185262571385E-2</v>
      </c>
      <c r="S122" s="65">
        <f>IFERROR(VLOOKUP($D122,'Previous Data'!$A$2:$BD$350,19,FALSE),"")</f>
        <v>28.539000000000001</v>
      </c>
      <c r="T122" s="65">
        <f>IFERROR(VLOOKUP($D122,'Previous Data'!$A$2:$BD$350,2,FALSE),"")</f>
        <v>29.5</v>
      </c>
      <c r="U122" s="15">
        <f t="shared" si="43"/>
        <v>3.3673219103682629E-2</v>
      </c>
      <c r="V122" s="64">
        <f t="shared" si="44"/>
        <v>0.1900242845184123</v>
      </c>
      <c r="W122" s="65">
        <f>IFERROR(VLOOKUP($D122,'Today''s Data'!$A$2:$BD$350,18,FALSE),"")</f>
        <v>29.647500000000001</v>
      </c>
      <c r="X122" s="65">
        <f>IFERROR(VLOOKUP($D122,'Today''s Data'!$A$2:$BD$350,2,FALSE),"")</f>
        <v>29.5</v>
      </c>
      <c r="Y122" s="15">
        <f t="shared" si="45"/>
        <v>5.0000000000000287E-3</v>
      </c>
      <c r="Z122" s="65">
        <f>IFERROR(VLOOKUP($D122,'Previous Data'!$A$2:$BD$350,18,FALSE),"")</f>
        <v>29.864999999999998</v>
      </c>
      <c r="AA122" s="65">
        <f>IFERROR(VLOOKUP($D122,'Previous Data'!$A$2:$BD$350,2,FALSE),"")</f>
        <v>29.5</v>
      </c>
      <c r="AB122" s="15">
        <f t="shared" si="46"/>
        <v>1.2372881355932151E-2</v>
      </c>
      <c r="AC122" s="96" t="str">
        <f t="shared" si="47"/>
        <v>AOTS</v>
      </c>
      <c r="AD122" s="69">
        <f>IFERROR(VLOOKUP($D122,'Today''s Data'!$A$2:$BD$350,9,FALSE),"")</f>
        <v>108100</v>
      </c>
      <c r="AE122" s="69">
        <f>IFERROR(VLOOKUP($D122,'Today''s Data'!$A$2:$BD$350,39,FALSE),"")</f>
        <v>307340</v>
      </c>
      <c r="AF122" s="15">
        <f t="shared" si="48"/>
        <v>0.35172772824884491</v>
      </c>
      <c r="AG122" s="72">
        <f>IFERROR(VLOOKUP($D122,'Today''s Data'!$A$2:$BD$350,10,FALSE),"")</f>
        <v>3156235</v>
      </c>
      <c r="AH122" s="15">
        <f>IFERROR(VLOOKUP($D122,'Today''s Data'!$A$2:$BD$350,32,FALSE),"")</f>
        <v>3.7600000000000001E-2</v>
      </c>
      <c r="AI122" s="12" t="str">
        <f>IFERROR(VLOOKUP($D122,'Today''s Data'!$A$2:$BD$350,33,FALSE),"")</f>
        <v>NEUTRAL</v>
      </c>
      <c r="AJ122" s="15">
        <f>IFERROR(VLOOKUP($D122,'Today''s Data'!$A$2:$BG$350,48,FALSE),"")</f>
        <v>1.72E-2</v>
      </c>
      <c r="AK122" s="15">
        <f>IFERROR(VLOOKUP($D122,'Today''s Data'!$A$2:$BG$350,47,FALSE),"")</f>
        <v>-2.3199999999999998E-2</v>
      </c>
      <c r="AL122" s="15">
        <f>IFERROR(VLOOKUP($D122,'Today''s Data'!$A$2:$BG$350,46,FALSE),"")</f>
        <v>9.8699999999999996E-2</v>
      </c>
      <c r="AM122" s="65">
        <v>280720222</v>
      </c>
      <c r="AN122" s="65">
        <f t="shared" si="38"/>
        <v>8281246549</v>
      </c>
      <c r="AO122" s="65" t="str">
        <f t="shared" si="39"/>
        <v>3RD LINER</v>
      </c>
      <c r="AP122" s="57">
        <f>IFERROR(VLOOKUP($D122,'Today''s Data'!$A$2:$BG$350,50,FALSE),"")</f>
        <v>5453825</v>
      </c>
    </row>
    <row r="123" spans="2:42" ht="16.5" hidden="1" customHeight="1" x14ac:dyDescent="0.35">
      <c r="B123" s="67">
        <v>118</v>
      </c>
      <c r="C123" s="11" t="s">
        <v>199</v>
      </c>
      <c r="D123" s="92" t="s">
        <v>200</v>
      </c>
      <c r="E123" s="12" t="s">
        <v>19</v>
      </c>
      <c r="F123" s="13" t="s">
        <v>19</v>
      </c>
      <c r="G123" s="65">
        <f>IFERROR(VLOOKUP($D123,'Today''s Data'!$A$2:$BD$350,2,FALSE),"")</f>
        <v>1326</v>
      </c>
      <c r="H123" s="53">
        <f>IFERROR(VLOOKUP($D123,'Today''s Data'!$A$2:$BD$350,4,FALSE),"")</f>
        <v>4.4999999999999997E-3</v>
      </c>
      <c r="I123" s="14">
        <f>IFERROR(VLOOKUP($D123,'Today''s Data'!$A$2:$BD$350,29,FALSE),"")</f>
        <v>49.065424191699996</v>
      </c>
      <c r="J123" s="65">
        <f>IFERROR(VLOOKUP($D123,'Today''s Data'!$A$2:$BD$350,20,FALSE),"")</f>
        <v>1254.57</v>
      </c>
      <c r="K123" s="65">
        <f>IFERROR(VLOOKUP(D123,'Today''s Data'!$A$2:$BD$350,2,FALSE),"")</f>
        <v>1326</v>
      </c>
      <c r="L123" s="15">
        <f t="shared" si="40"/>
        <v>5.693584255960215E-2</v>
      </c>
      <c r="M123" s="65">
        <f>IFERROR(VLOOKUP($D123,'Previous Data'!$A$2:$BD$350,20,FALSE),"")</f>
        <v>1252.07</v>
      </c>
      <c r="N123" s="65">
        <f>IFERROR(VLOOKUP($D123,'Previous Data'!$A$2:$BD$350,2,FALSE),"")</f>
        <v>1360</v>
      </c>
      <c r="O123" s="15">
        <f t="shared" si="41"/>
        <v>8.6201250728793172E-2</v>
      </c>
      <c r="P123" s="65">
        <f>IFERROR(VLOOKUP($D123,'Today''s Data'!$A$2:$BD$350,19,FALSE),"")</f>
        <v>1327.48</v>
      </c>
      <c r="Q123" s="65">
        <f>IFERROR(VLOOKUP($D123,'Today''s Data'!$A$2:$BD$350,2,FALSE),"")</f>
        <v>1326</v>
      </c>
      <c r="R123" s="15">
        <f t="shared" si="42"/>
        <v>1.1161387631976004E-3</v>
      </c>
      <c r="S123" s="65">
        <f>IFERROR(VLOOKUP($D123,'Previous Data'!$A$2:$BD$350,19,FALSE),"")</f>
        <v>1320.66</v>
      </c>
      <c r="T123" s="65">
        <f>IFERROR(VLOOKUP($D123,'Previous Data'!$A$2:$BD$350,2,FALSE),"")</f>
        <v>1360</v>
      </c>
      <c r="U123" s="15">
        <f t="shared" si="43"/>
        <v>2.9788136234912783E-2</v>
      </c>
      <c r="V123" s="64">
        <f t="shared" si="44"/>
        <v>5.8115529623695837E-2</v>
      </c>
      <c r="W123" s="65">
        <f>IFERROR(VLOOKUP($D123,'Today''s Data'!$A$2:$BD$350,18,FALSE),"")</f>
        <v>1331.6</v>
      </c>
      <c r="X123" s="65">
        <f>IFERROR(VLOOKUP($D123,'Today''s Data'!$A$2:$BD$350,2,FALSE),"")</f>
        <v>1326</v>
      </c>
      <c r="Y123" s="15">
        <f t="shared" si="45"/>
        <v>4.2232277526394486E-3</v>
      </c>
      <c r="Z123" s="65">
        <f>IFERROR(VLOOKUP($D123,'Previous Data'!$A$2:$BD$350,18,FALSE),"")</f>
        <v>1333.4</v>
      </c>
      <c r="AA123" s="65">
        <f>IFERROR(VLOOKUP($D123,'Previous Data'!$A$2:$BD$350,2,FALSE),"")</f>
        <v>1360</v>
      </c>
      <c r="AB123" s="15">
        <f t="shared" si="46"/>
        <v>1.9949002549872436E-2</v>
      </c>
      <c r="AC123" s="96" t="str">
        <f t="shared" si="47"/>
        <v>AOTS</v>
      </c>
      <c r="AD123" s="69">
        <f>IFERROR(VLOOKUP($D123,'Today''s Data'!$A$2:$BD$350,9,FALSE),"")</f>
        <v>124055</v>
      </c>
      <c r="AE123" s="69">
        <f>IFERROR(VLOOKUP($D123,'Today''s Data'!$A$2:$BD$350,39,FALSE),"")</f>
        <v>91966</v>
      </c>
      <c r="AF123" s="15">
        <f t="shared" si="48"/>
        <v>1.3489224278537721</v>
      </c>
      <c r="AG123" s="72">
        <f>IFERROR(VLOOKUP($D123,'Today''s Data'!$A$2:$BD$350,10,FALSE),"")</f>
        <v>164518945</v>
      </c>
      <c r="AH123" s="15">
        <f>IFERROR(VLOOKUP($D123,'Today''s Data'!$A$2:$BD$350,32,FALSE),"")</f>
        <v>2.76E-2</v>
      </c>
      <c r="AI123" s="12" t="str">
        <f>IFERROR(VLOOKUP($D123,'Today''s Data'!$A$2:$BD$350,33,FALSE),"")</f>
        <v>LOW</v>
      </c>
      <c r="AJ123" s="15">
        <f>IFERROR(VLOOKUP($D123,'Today''s Data'!$A$2:$BG$350,48,FALSE),"")</f>
        <v>1.5E-3</v>
      </c>
      <c r="AK123" s="15">
        <f>IFERROR(VLOOKUP($D123,'Today''s Data'!$A$2:$BG$350,47,FALSE),"")</f>
        <v>-1.41E-2</v>
      </c>
      <c r="AL123" s="15">
        <f>IFERROR(VLOOKUP($D123,'Today''s Data'!$A$2:$BG$350,46,FALSE),"")</f>
        <v>2.63E-2</v>
      </c>
      <c r="AM123" s="65">
        <v>192596685</v>
      </c>
      <c r="AN123" s="65">
        <f t="shared" si="38"/>
        <v>255383204310</v>
      </c>
      <c r="AO123" s="65" t="str">
        <f t="shared" si="39"/>
        <v>BLUE CHIP</v>
      </c>
      <c r="AP123" s="57">
        <f>IFERROR(VLOOKUP($D123,'Today''s Data'!$A$2:$BG$350,50,FALSE),"")</f>
        <v>-404690335</v>
      </c>
    </row>
    <row r="124" spans="2:42" ht="16.5" hidden="1" customHeight="1" x14ac:dyDescent="0.35">
      <c r="B124" s="68">
        <v>119</v>
      </c>
      <c r="C124" s="59" t="s">
        <v>199</v>
      </c>
      <c r="D124" s="93" t="s">
        <v>432</v>
      </c>
      <c r="E124" s="58" t="s">
        <v>19</v>
      </c>
      <c r="F124" s="60" t="s">
        <v>19</v>
      </c>
      <c r="G124" s="65">
        <f>IFERROR(VLOOKUP($D124,'Today''s Data'!$A$2:$BD$350,2,FALSE),"")</f>
        <v>1000</v>
      </c>
      <c r="H124" s="53">
        <f>IFERROR(VLOOKUP($D124,'Today''s Data'!$A$2:$BD$350,4,FALSE),"")</f>
        <v>-6.0000000000000001E-3</v>
      </c>
      <c r="I124" s="14">
        <f>IFERROR(VLOOKUP($D124,'Today''s Data'!$A$2:$BD$350,29,FALSE),"")</f>
        <v>39.640529992099999</v>
      </c>
      <c r="J124" s="65">
        <f>IFERROR(VLOOKUP($D124,'Today''s Data'!$A$2:$BD$350,20,FALSE),"")</f>
        <v>1017.59</v>
      </c>
      <c r="K124" s="65">
        <f>IFERROR(VLOOKUP(D124,'Today''s Data'!$A$2:$BD$350,2,FALSE),"")</f>
        <v>1000</v>
      </c>
      <c r="L124" s="15">
        <f t="shared" si="40"/>
        <v>1.7590000000000033E-2</v>
      </c>
      <c r="M124" s="65">
        <f>IFERROR(VLOOKUP($D124,'Previous Data'!$A$2:$BD$350,20,FALSE),"")</f>
        <v>1017.71</v>
      </c>
      <c r="N124" s="65">
        <f>IFERROR(VLOOKUP($D124,'Previous Data'!$A$2:$BD$350,2,FALSE),"")</f>
        <v>1005</v>
      </c>
      <c r="O124" s="15">
        <f t="shared" si="41"/>
        <v>1.2646766169154266E-2</v>
      </c>
      <c r="P124" s="65">
        <f>IFERROR(VLOOKUP($D124,'Today''s Data'!$A$2:$BD$350,19,FALSE),"")</f>
        <v>1021.46</v>
      </c>
      <c r="Q124" s="65">
        <f>IFERROR(VLOOKUP($D124,'Today''s Data'!$A$2:$BD$350,2,FALSE),"")</f>
        <v>1000</v>
      </c>
      <c r="R124" s="15">
        <f t="shared" si="42"/>
        <v>2.1460000000000038E-2</v>
      </c>
      <c r="S124" s="65">
        <f>IFERROR(VLOOKUP($D124,'Previous Data'!$A$2:$BD$350,19,FALSE),"")</f>
        <v>1022.94</v>
      </c>
      <c r="T124" s="65">
        <f>IFERROR(VLOOKUP($D124,'Previous Data'!$A$2:$BD$350,2,FALSE),"")</f>
        <v>1005</v>
      </c>
      <c r="U124" s="15">
        <f t="shared" si="43"/>
        <v>1.7850746268656771E-2</v>
      </c>
      <c r="V124" s="64">
        <f t="shared" si="44"/>
        <v>3.8031034110005057E-3</v>
      </c>
      <c r="W124" s="65">
        <f>IFERROR(VLOOKUP($D124,'Today''s Data'!$A$2:$BD$350,18,FALSE),"")</f>
        <v>1006.75</v>
      </c>
      <c r="X124" s="65">
        <f>IFERROR(VLOOKUP($D124,'Today''s Data'!$A$2:$BD$350,2,FALSE),"")</f>
        <v>1000</v>
      </c>
      <c r="Y124" s="15">
        <f t="shared" si="45"/>
        <v>6.7499999999999999E-3</v>
      </c>
      <c r="Z124" s="65">
        <f>IFERROR(VLOOKUP($D124,'Previous Data'!$A$2:$BD$350,18,FALSE),"")</f>
        <v>1007.15</v>
      </c>
      <c r="AA124" s="65">
        <f>IFERROR(VLOOKUP($D124,'Previous Data'!$A$2:$BD$350,2,FALSE),"")</f>
        <v>1005</v>
      </c>
      <c r="AB124" s="15">
        <f t="shared" si="46"/>
        <v>2.1393034825870419E-3</v>
      </c>
      <c r="AC124" s="96" t="str">
        <f t="shared" si="47"/>
        <v/>
      </c>
      <c r="AD124" s="69">
        <f>IFERROR(VLOOKUP($D124,'Today''s Data'!$A$2:$BD$350,9,FALSE),"")</f>
        <v>34140</v>
      </c>
      <c r="AE124" s="69">
        <f>IFERROR(VLOOKUP($D124,'Today''s Data'!$A$2:$BD$350,39,FALSE),"")</f>
        <v>3739</v>
      </c>
      <c r="AF124" s="15">
        <f t="shared" si="48"/>
        <v>9.1307836319871623</v>
      </c>
      <c r="AG124" s="72">
        <f>IFERROR(VLOOKUP($D124,'Today''s Data'!$A$2:$BD$350,10,FALSE),"")</f>
        <v>34183520</v>
      </c>
      <c r="AH124" s="15">
        <f>IFERROR(VLOOKUP($D124,'Today''s Data'!$A$2:$BD$350,32,FALSE),"")</f>
        <v>6.4999999999999997E-3</v>
      </c>
      <c r="AI124" s="12" t="str">
        <f>IFERROR(VLOOKUP($D124,'Today''s Data'!$A$2:$BD$350,33,FALSE),"")</f>
        <v>LOW</v>
      </c>
      <c r="AJ124" s="15">
        <f>IFERROR(VLOOKUP($D124,'Today''s Data'!$A$2:$BG$350,48,FALSE),"")</f>
        <v>-5.0000000000000001E-3</v>
      </c>
      <c r="AK124" s="15">
        <f>IFERROR(VLOOKUP($D124,'Today''s Data'!$A$2:$BG$350,47,FALSE),"")</f>
        <v>-8.8999999999999999E-3</v>
      </c>
      <c r="AL124" s="15">
        <f>IFERROR(VLOOKUP($D124,'Today''s Data'!$A$2:$BG$350,46,FALSE),"")</f>
        <v>-2.9100000000000001E-2</v>
      </c>
      <c r="AM124" s="65">
        <v>4839240</v>
      </c>
      <c r="AN124" s="65">
        <f t="shared" si="38"/>
        <v>4839240000</v>
      </c>
      <c r="AO124" s="65" t="str">
        <f t="shared" si="39"/>
        <v>3RD LINER</v>
      </c>
      <c r="AP124" s="57">
        <f>IFERROR(VLOOKUP($D124,'Today''s Data'!$A$2:$BG$350,50,FALSE),"")</f>
        <v>0</v>
      </c>
    </row>
    <row r="125" spans="2:42" ht="16.5" hidden="1" customHeight="1" x14ac:dyDescent="0.35">
      <c r="B125" s="67">
        <v>120</v>
      </c>
      <c r="C125" s="11" t="s">
        <v>199</v>
      </c>
      <c r="D125" s="92" t="s">
        <v>433</v>
      </c>
      <c r="E125" s="12" t="s">
        <v>19</v>
      </c>
      <c r="F125" s="13" t="s">
        <v>19</v>
      </c>
      <c r="G125" s="65">
        <f>IFERROR(VLOOKUP($D125,'Today''s Data'!$A$2:$BD$350,2,FALSE),"")</f>
        <v>1005</v>
      </c>
      <c r="H125" s="53">
        <f>IFERROR(VLOOKUP($D125,'Today''s Data'!$A$2:$BD$350,4,FALSE),"")</f>
        <v>0</v>
      </c>
      <c r="I125" s="14">
        <f>IFERROR(VLOOKUP($D125,'Today''s Data'!$A$2:$BD$350,29,FALSE),"")</f>
        <v>42.040227869399999</v>
      </c>
      <c r="J125" s="65">
        <f>IFERROR(VLOOKUP($D125,'Today''s Data'!$A$2:$BD$350,20,FALSE),"")</f>
        <v>1023.15</v>
      </c>
      <c r="K125" s="65">
        <f>IFERROR(VLOOKUP(D125,'Today''s Data'!$A$2:$BD$350,2,FALSE),"")</f>
        <v>1005</v>
      </c>
      <c r="L125" s="15">
        <f t="shared" si="40"/>
        <v>1.805970149253729E-2</v>
      </c>
      <c r="M125" s="65">
        <f>IFERROR(VLOOKUP($D125,'Previous Data'!$A$2:$BD$350,20,FALSE),"")</f>
        <v>1023.39</v>
      </c>
      <c r="N125" s="65">
        <f>IFERROR(VLOOKUP($D125,'Previous Data'!$A$2:$BD$350,2,FALSE),"")</f>
        <v>1009</v>
      </c>
      <c r="O125" s="15">
        <f t="shared" si="41"/>
        <v>1.426164519326064E-2</v>
      </c>
      <c r="P125" s="65">
        <f>IFERROR(VLOOKUP($D125,'Today''s Data'!$A$2:$BD$350,19,FALSE),"")</f>
        <v>1019.5</v>
      </c>
      <c r="Q125" s="65">
        <f>IFERROR(VLOOKUP($D125,'Today''s Data'!$A$2:$BD$350,2,FALSE),"")</f>
        <v>1005</v>
      </c>
      <c r="R125" s="15">
        <f t="shared" si="42"/>
        <v>1.4427860696517412E-2</v>
      </c>
      <c r="S125" s="65">
        <f>IFERROR(VLOOKUP($D125,'Previous Data'!$A$2:$BD$350,19,FALSE),"")</f>
        <v>1020.6</v>
      </c>
      <c r="T125" s="65">
        <f>IFERROR(VLOOKUP($D125,'Previous Data'!$A$2:$BD$350,2,FALSE),"")</f>
        <v>1009</v>
      </c>
      <c r="U125" s="15">
        <f t="shared" si="43"/>
        <v>1.1496531219028765E-2</v>
      </c>
      <c r="V125" s="64">
        <f t="shared" si="44"/>
        <v>3.5801863658655982E-3</v>
      </c>
      <c r="W125" s="65">
        <f>IFERROR(VLOOKUP($D125,'Today''s Data'!$A$2:$BD$350,18,FALSE),"")</f>
        <v>1010.9</v>
      </c>
      <c r="X125" s="65">
        <f>IFERROR(VLOOKUP($D125,'Today''s Data'!$A$2:$BD$350,2,FALSE),"")</f>
        <v>1005</v>
      </c>
      <c r="Y125" s="15">
        <f t="shared" si="45"/>
        <v>5.8706467661691318E-3</v>
      </c>
      <c r="Z125" s="65">
        <f>IFERROR(VLOOKUP($D125,'Previous Data'!$A$2:$BD$350,18,FALSE),"")</f>
        <v>1011.95</v>
      </c>
      <c r="AA125" s="65">
        <f>IFERROR(VLOOKUP($D125,'Previous Data'!$A$2:$BD$350,2,FALSE),"")</f>
        <v>1009</v>
      </c>
      <c r="AB125" s="15">
        <f t="shared" si="46"/>
        <v>2.9236868186323542E-3</v>
      </c>
      <c r="AC125" s="96" t="str">
        <f t="shared" si="47"/>
        <v>REVERSE AOTS</v>
      </c>
      <c r="AD125" s="69">
        <f>IFERROR(VLOOKUP($D125,'Today''s Data'!$A$2:$BD$350,9,FALSE),"")</f>
        <v>595</v>
      </c>
      <c r="AE125" s="69">
        <f>IFERROR(VLOOKUP($D125,'Today''s Data'!$A$2:$BD$350,39,FALSE),"")</f>
        <v>3358</v>
      </c>
      <c r="AF125" s="15">
        <f t="shared" si="48"/>
        <v>0.17718880285884456</v>
      </c>
      <c r="AG125" s="72">
        <f>IFERROR(VLOOKUP($D125,'Today''s Data'!$A$2:$BD$350,10,FALSE),"")</f>
        <v>598955</v>
      </c>
      <c r="AH125" s="15">
        <f>IFERROR(VLOOKUP($D125,'Today''s Data'!$A$2:$BD$350,32,FALSE),"")</f>
        <v>6.6E-3</v>
      </c>
      <c r="AI125" s="12" t="str">
        <f>IFERROR(VLOOKUP($D125,'Today''s Data'!$A$2:$BD$350,33,FALSE),"")</f>
        <v>LOW</v>
      </c>
      <c r="AJ125" s="15">
        <f>IFERROR(VLOOKUP($D125,'Today''s Data'!$A$2:$BG$350,48,FALSE),"")</f>
        <v>-1.2800000000000001E-2</v>
      </c>
      <c r="AK125" s="15">
        <f>IFERROR(VLOOKUP($D125,'Today''s Data'!$A$2:$BG$350,47,FALSE),"")</f>
        <v>-1.18E-2</v>
      </c>
      <c r="AL125" s="15">
        <f>IFERROR(VLOOKUP($D125,'Today''s Data'!$A$2:$BG$350,46,FALSE),"")</f>
        <v>-2.24E-2</v>
      </c>
      <c r="AM125" s="65">
        <v>7160760</v>
      </c>
      <c r="AN125" s="65">
        <f t="shared" si="38"/>
        <v>7196563800</v>
      </c>
      <c r="AO125" s="65" t="str">
        <f t="shared" si="39"/>
        <v>3RD LINER</v>
      </c>
      <c r="AP125" s="57">
        <f>IFERROR(VLOOKUP($D125,'Today''s Data'!$A$2:$BG$350,50,FALSE),"")</f>
        <v>-1860070</v>
      </c>
    </row>
    <row r="126" spans="2:42" ht="16.5" hidden="1" customHeight="1" x14ac:dyDescent="0.35">
      <c r="B126" s="67">
        <v>121</v>
      </c>
      <c r="C126" s="11"/>
      <c r="D126" s="92" t="s">
        <v>630</v>
      </c>
      <c r="E126" s="12"/>
      <c r="F126" s="13"/>
      <c r="G126" s="65">
        <f>IFERROR(VLOOKUP($D126,'Today''s Data'!$A$2:$BD$350,2,FALSE),"")</f>
        <v>6.3</v>
      </c>
      <c r="H126" s="53">
        <f>IFERROR(VLOOKUP($D126,'Today''s Data'!$A$2:$BD$350,4,FALSE),"")</f>
        <v>-5.6899999999999999E-2</v>
      </c>
      <c r="I126" s="14">
        <f>IFERROR(VLOOKUP($D126,'Today''s Data'!$A$2:$BD$350,29,FALSE),"")</f>
        <v>50.171765229899997</v>
      </c>
      <c r="J126" s="65">
        <f>IFERROR(VLOOKUP($D126,'Today''s Data'!$A$2:$BD$350,20,FALSE),"")</f>
        <v>6.6311</v>
      </c>
      <c r="K126" s="65">
        <f>IFERROR(VLOOKUP(D126,'Today''s Data'!$A$2:$BD$350,2,FALSE),"")</f>
        <v>6.3</v>
      </c>
      <c r="L126" s="15">
        <f t="shared" si="40"/>
        <v>5.2555555555555585E-2</v>
      </c>
      <c r="M126" s="65">
        <f>IFERROR(VLOOKUP($D126,'Previous Data'!$A$2:$BD$350,20,FALSE),"")</f>
        <v>6.6417000000000002</v>
      </c>
      <c r="N126" s="65">
        <f>IFERROR(VLOOKUP($D126,'Previous Data'!$A$2:$BD$350,2,FALSE),"")</f>
        <v>5.91</v>
      </c>
      <c r="O126" s="15">
        <f t="shared" si="41"/>
        <v>0.12380710659898476</v>
      </c>
      <c r="P126" s="65">
        <f>IFERROR(VLOOKUP($D126,'Today''s Data'!$A$2:$BD$350,19,FALSE),"")</f>
        <v>6.2866</v>
      </c>
      <c r="Q126" s="65">
        <f>IFERROR(VLOOKUP($D126,'Today''s Data'!$A$2:$BD$350,2,FALSE),"")</f>
        <v>6.3</v>
      </c>
      <c r="R126" s="15">
        <f t="shared" si="42"/>
        <v>2.1315178315782549E-3</v>
      </c>
      <c r="S126" s="65">
        <f>IFERROR(VLOOKUP($D126,'Previous Data'!$A$2:$BD$350,19,FALSE),"")</f>
        <v>6.3380000000000001</v>
      </c>
      <c r="T126" s="65">
        <f>IFERROR(VLOOKUP($D126,'Previous Data'!$A$2:$BD$350,2,FALSE),"")</f>
        <v>5.91</v>
      </c>
      <c r="U126" s="15">
        <f t="shared" si="43"/>
        <v>7.241962774957697E-2</v>
      </c>
      <c r="V126" s="64">
        <f t="shared" si="44"/>
        <v>5.4799096490949009E-2</v>
      </c>
      <c r="W126" s="65">
        <f>IFERROR(VLOOKUP($D126,'Today''s Data'!$A$2:$BD$350,18,FALSE),"")</f>
        <v>6.306</v>
      </c>
      <c r="X126" s="65">
        <f>IFERROR(VLOOKUP($D126,'Today''s Data'!$A$2:$BD$350,2,FALSE),"")</f>
        <v>6.3</v>
      </c>
      <c r="Y126" s="15">
        <f t="shared" si="45"/>
        <v>9.5238095238098848E-4</v>
      </c>
      <c r="Z126" s="65">
        <f>IFERROR(VLOOKUP($D126,'Previous Data'!$A$2:$BD$350,18,FALSE),"")</f>
        <v>6.3094999999999999</v>
      </c>
      <c r="AA126" s="65">
        <f>IFERROR(VLOOKUP($D126,'Previous Data'!$A$2:$BD$350,2,FALSE),"")</f>
        <v>5.91</v>
      </c>
      <c r="AB126" s="15">
        <f t="shared" si="46"/>
        <v>6.7597292724196234E-2</v>
      </c>
      <c r="AC126" s="96" t="str">
        <f t="shared" si="47"/>
        <v/>
      </c>
      <c r="AD126" s="69">
        <f>IFERROR(VLOOKUP($D126,'Today''s Data'!$A$2:$BD$350,9,FALSE),"")</f>
        <v>354500</v>
      </c>
      <c r="AE126" s="69">
        <f>IFERROR(VLOOKUP($D126,'Today''s Data'!$A$2:$BD$350,39,FALSE),"")</f>
        <v>333775</v>
      </c>
      <c r="AF126" s="15">
        <f t="shared" si="48"/>
        <v>1.0620927271365441</v>
      </c>
      <c r="AG126" s="72">
        <f>IFERROR(VLOOKUP($D126,'Today''s Data'!$A$2:$BD$350,10,FALSE),"")</f>
        <v>2281015</v>
      </c>
      <c r="AH126" s="15">
        <f>IFERROR(VLOOKUP($D126,'Today''s Data'!$A$2:$BD$350,32,FALSE),"")</f>
        <v>7.7499999999999999E-2</v>
      </c>
      <c r="AI126" s="12" t="str">
        <f>IFERROR(VLOOKUP($D126,'Today''s Data'!$A$2:$BD$350,33,FALSE),"")</f>
        <v>HIGH</v>
      </c>
      <c r="AJ126" s="15">
        <f>IFERROR(VLOOKUP($D126,'Today''s Data'!$A$2:$BG$350,48,FALSE),"")</f>
        <v>-1.2500000000000001E-2</v>
      </c>
      <c r="AK126" s="15">
        <f>IFERROR(VLOOKUP($D126,'Today''s Data'!$A$2:$BG$350,47,FALSE),"")</f>
        <v>3.2800000000000003E-2</v>
      </c>
      <c r="AL126" s="15">
        <f>IFERROR(VLOOKUP($D126,'Today''s Data'!$A$2:$BG$350,46,FALSE),"")</f>
        <v>2.6100000000000002E-2</v>
      </c>
      <c r="AM126" s="65">
        <v>243241504</v>
      </c>
      <c r="AN126" s="65">
        <f t="shared" si="38"/>
        <v>1532421475.2</v>
      </c>
      <c r="AO126" s="65" t="str">
        <f t="shared" si="39"/>
        <v>4TH LINER</v>
      </c>
      <c r="AP126" s="57">
        <f>IFERROR(VLOOKUP($D126,'Today''s Data'!$A$2:$BG$350,50,FALSE),"")</f>
        <v>1260998</v>
      </c>
    </row>
    <row r="127" spans="2:42" ht="16.5" hidden="1" customHeight="1" x14ac:dyDescent="0.35">
      <c r="B127" s="68">
        <v>122</v>
      </c>
      <c r="C127" s="59" t="s">
        <v>434</v>
      </c>
      <c r="D127" s="93" t="s">
        <v>201</v>
      </c>
      <c r="E127" s="58" t="s">
        <v>19</v>
      </c>
      <c r="F127" s="60" t="s">
        <v>19</v>
      </c>
      <c r="G127" s="65">
        <f>IFERROR(VLOOKUP($D127,'Today''s Data'!$A$2:$BD$350,2,FALSE),"")</f>
        <v>7.25</v>
      </c>
      <c r="H127" s="53">
        <f>IFERROR(VLOOKUP($D127,'Today''s Data'!$A$2:$BD$350,4,FALSE),"")</f>
        <v>-2.8E-3</v>
      </c>
      <c r="I127" s="14">
        <f>IFERROR(VLOOKUP($D127,'Today''s Data'!$A$2:$BD$350,29,FALSE),"")</f>
        <v>42.346465137599999</v>
      </c>
      <c r="J127" s="65">
        <f>IFERROR(VLOOKUP($D127,'Today''s Data'!$A$2:$BD$350,20,FALSE),"")</f>
        <v>7.7046000000000001</v>
      </c>
      <c r="K127" s="65">
        <f>IFERROR(VLOOKUP(D127,'Today''s Data'!$A$2:$BD$350,2,FALSE),"")</f>
        <v>7.25</v>
      </c>
      <c r="L127" s="15">
        <f t="shared" si="40"/>
        <v>6.2703448275862078E-2</v>
      </c>
      <c r="M127" s="65">
        <f>IFERROR(VLOOKUP($D127,'Previous Data'!$A$2:$BD$350,20,FALSE),"")</f>
        <v>7.7111999999999998</v>
      </c>
      <c r="N127" s="65">
        <f>IFERROR(VLOOKUP($D127,'Previous Data'!$A$2:$BD$350,2,FALSE),"")</f>
        <v>7.27</v>
      </c>
      <c r="O127" s="15">
        <f t="shared" si="41"/>
        <v>6.0687757909215996E-2</v>
      </c>
      <c r="P127" s="65">
        <f>IFERROR(VLOOKUP($D127,'Today''s Data'!$A$2:$BD$350,19,FALSE),"")</f>
        <v>7.5460000000000003</v>
      </c>
      <c r="Q127" s="65">
        <f>IFERROR(VLOOKUP($D127,'Today''s Data'!$A$2:$BD$350,2,FALSE),"")</f>
        <v>7.25</v>
      </c>
      <c r="R127" s="15">
        <f t="shared" si="42"/>
        <v>4.0827586206896589E-2</v>
      </c>
      <c r="S127" s="65">
        <f>IFERROR(VLOOKUP($D127,'Previous Data'!$A$2:$BD$350,19,FALSE),"")</f>
        <v>7.5556000000000001</v>
      </c>
      <c r="T127" s="65">
        <f>IFERROR(VLOOKUP($D127,'Previous Data'!$A$2:$BD$350,2,FALSE),"")</f>
        <v>7.27</v>
      </c>
      <c r="U127" s="15">
        <f t="shared" si="43"/>
        <v>3.9284731774415479E-2</v>
      </c>
      <c r="V127" s="64">
        <f t="shared" si="44"/>
        <v>2.1017757752451609E-2</v>
      </c>
      <c r="W127" s="65">
        <f>IFERROR(VLOOKUP($D127,'Today''s Data'!$A$2:$BD$350,18,FALSE),"")</f>
        <v>7.3650000000000002</v>
      </c>
      <c r="X127" s="65">
        <f>IFERROR(VLOOKUP($D127,'Today''s Data'!$A$2:$BD$350,2,FALSE),"")</f>
        <v>7.25</v>
      </c>
      <c r="Y127" s="15">
        <f t="shared" si="45"/>
        <v>1.586206896551727E-2</v>
      </c>
      <c r="Z127" s="65">
        <f>IFERROR(VLOOKUP($D127,'Previous Data'!$A$2:$BD$350,18,FALSE),"")</f>
        <v>7.3925000000000001</v>
      </c>
      <c r="AA127" s="65">
        <f>IFERROR(VLOOKUP($D127,'Previous Data'!$A$2:$BD$350,2,FALSE),"")</f>
        <v>7.27</v>
      </c>
      <c r="AB127" s="15">
        <f t="shared" si="46"/>
        <v>1.685006877579099E-2</v>
      </c>
      <c r="AC127" s="96" t="str">
        <f t="shared" si="47"/>
        <v>REVERSE AOTS</v>
      </c>
      <c r="AD127" s="69">
        <f>IFERROR(VLOOKUP($D127,'Today''s Data'!$A$2:$BD$350,9,FALSE),"")</f>
        <v>500</v>
      </c>
      <c r="AE127" s="69">
        <f>IFERROR(VLOOKUP($D127,'Today''s Data'!$A$2:$BD$350,39,FALSE),"")</f>
        <v>30670</v>
      </c>
      <c r="AF127" s="15">
        <f t="shared" si="48"/>
        <v>1.6302575806977502E-2</v>
      </c>
      <c r="AG127" s="72">
        <f>IFERROR(VLOOKUP($D127,'Today''s Data'!$A$2:$BD$350,10,FALSE),"")</f>
        <v>3631</v>
      </c>
      <c r="AH127" s="15">
        <f>IFERROR(VLOOKUP($D127,'Today''s Data'!$A$2:$BD$350,32,FALSE),"")</f>
        <v>1.4800000000000001E-2</v>
      </c>
      <c r="AI127" s="12" t="str">
        <f>IFERROR(VLOOKUP($D127,'Today''s Data'!$A$2:$BD$350,33,FALSE),"")</f>
        <v>LOW</v>
      </c>
      <c r="AJ127" s="15">
        <f>IFERROR(VLOOKUP($D127,'Today''s Data'!$A$2:$BG$350,48,FALSE),"")</f>
        <v>4.1999999999999997E-3</v>
      </c>
      <c r="AK127" s="15">
        <f>IFERROR(VLOOKUP($D127,'Today''s Data'!$A$2:$BG$350,47,FALSE),"")</f>
        <v>-8.2000000000000007E-3</v>
      </c>
      <c r="AL127" s="15">
        <f>IFERROR(VLOOKUP($D127,'Today''s Data'!$A$2:$BG$350,46,FALSE),"")</f>
        <v>-1.49E-2</v>
      </c>
      <c r="AM127" s="65">
        <v>615996114</v>
      </c>
      <c r="AN127" s="65">
        <f t="shared" si="38"/>
        <v>4465971826.5</v>
      </c>
      <c r="AO127" s="65" t="str">
        <f t="shared" si="39"/>
        <v>3RD LINER</v>
      </c>
      <c r="AP127" s="57">
        <f>IFERROR(VLOOKUP($D127,'Today''s Data'!$A$2:$BG$350,50,FALSE),"")</f>
        <v>363500</v>
      </c>
    </row>
    <row r="128" spans="2:42" ht="16.5" hidden="1" customHeight="1" x14ac:dyDescent="0.35">
      <c r="B128" s="67">
        <v>123</v>
      </c>
      <c r="C128" s="11" t="s">
        <v>202</v>
      </c>
      <c r="D128" s="92" t="s">
        <v>203</v>
      </c>
      <c r="E128" s="12" t="s">
        <v>39</v>
      </c>
      <c r="F128" s="13" t="s">
        <v>104</v>
      </c>
      <c r="G128" s="65">
        <f>IFERROR(VLOOKUP($D128,'Today''s Data'!$A$2:$BD$350,2,FALSE),"")</f>
        <v>10</v>
      </c>
      <c r="H128" s="53">
        <f>IFERROR(VLOOKUP($D128,'Today''s Data'!$A$2:$BD$350,4,FALSE),"")</f>
        <v>2E-3</v>
      </c>
      <c r="I128" s="14">
        <f>IFERROR(VLOOKUP($D128,'Today''s Data'!$A$2:$BD$350,29,FALSE),"")</f>
        <v>38.951327800500003</v>
      </c>
      <c r="J128" s="65">
        <f>IFERROR(VLOOKUP($D128,'Today''s Data'!$A$2:$BD$350,20,FALSE),"")</f>
        <v>11.2418</v>
      </c>
      <c r="K128" s="65">
        <f>IFERROR(VLOOKUP(D128,'Today''s Data'!$A$2:$BD$350,2,FALSE),"")</f>
        <v>10</v>
      </c>
      <c r="L128" s="15">
        <f t="shared" si="40"/>
        <v>0.12417999999999996</v>
      </c>
      <c r="M128" s="65">
        <f>IFERROR(VLOOKUP($D128,'Previous Data'!$A$2:$BD$350,20,FALSE),"")</f>
        <v>11.299200000000001</v>
      </c>
      <c r="N128" s="65">
        <f>IFERROR(VLOOKUP($D128,'Previous Data'!$A$2:$BD$350,2,FALSE),"")</f>
        <v>10.08</v>
      </c>
      <c r="O128" s="15">
        <f t="shared" si="41"/>
        <v>0.12095238095238102</v>
      </c>
      <c r="P128" s="65">
        <f>IFERROR(VLOOKUP($D128,'Today''s Data'!$A$2:$BD$350,19,FALSE),"")</f>
        <v>10.430400000000001</v>
      </c>
      <c r="Q128" s="65">
        <f>IFERROR(VLOOKUP($D128,'Today''s Data'!$A$2:$BD$350,2,FALSE),"")</f>
        <v>10</v>
      </c>
      <c r="R128" s="15">
        <f t="shared" si="42"/>
        <v>4.3040000000000057E-2</v>
      </c>
      <c r="S128" s="65">
        <f>IFERROR(VLOOKUP($D128,'Previous Data'!$A$2:$BD$350,19,FALSE),"")</f>
        <v>10.4856</v>
      </c>
      <c r="T128" s="65">
        <f>IFERROR(VLOOKUP($D128,'Previous Data'!$A$2:$BD$350,2,FALSE),"")</f>
        <v>10.08</v>
      </c>
      <c r="U128" s="15">
        <f t="shared" si="43"/>
        <v>4.0238095238095212E-2</v>
      </c>
      <c r="V128" s="64">
        <f t="shared" si="44"/>
        <v>7.7791839239147009E-2</v>
      </c>
      <c r="W128" s="65">
        <f>IFERROR(VLOOKUP($D128,'Today''s Data'!$A$2:$BD$350,18,FALSE),"")</f>
        <v>10.214499999999999</v>
      </c>
      <c r="X128" s="65">
        <f>IFERROR(VLOOKUP($D128,'Today''s Data'!$A$2:$BD$350,2,FALSE),"")</f>
        <v>10</v>
      </c>
      <c r="Y128" s="15">
        <f t="shared" si="45"/>
        <v>2.1449999999999924E-2</v>
      </c>
      <c r="Z128" s="65">
        <f>IFERROR(VLOOKUP($D128,'Previous Data'!$A$2:$BD$350,18,FALSE),"")</f>
        <v>10.285500000000001</v>
      </c>
      <c r="AA128" s="65">
        <f>IFERROR(VLOOKUP($D128,'Previous Data'!$A$2:$BD$350,2,FALSE),"")</f>
        <v>10.08</v>
      </c>
      <c r="AB128" s="15">
        <f t="shared" si="46"/>
        <v>2.0386904761904828E-2</v>
      </c>
      <c r="AC128" s="96" t="str">
        <f t="shared" si="47"/>
        <v>REVERSE AOTS</v>
      </c>
      <c r="AD128" s="69">
        <f>IFERROR(VLOOKUP($D128,'Today''s Data'!$A$2:$BD$350,9,FALSE),"")</f>
        <v>93300</v>
      </c>
      <c r="AE128" s="69">
        <f>IFERROR(VLOOKUP($D128,'Today''s Data'!$A$2:$BD$350,39,FALSE),"")</f>
        <v>113470</v>
      </c>
      <c r="AF128" s="15">
        <f t="shared" si="48"/>
        <v>0.82224376487177231</v>
      </c>
      <c r="AG128" s="72">
        <f>IFERROR(VLOOKUP($D128,'Today''s Data'!$A$2:$BD$350,10,FALSE),"")</f>
        <v>924785</v>
      </c>
      <c r="AH128" s="15">
        <f>IFERROR(VLOOKUP($D128,'Today''s Data'!$A$2:$BD$350,32,FALSE),"")</f>
        <v>1.84E-2</v>
      </c>
      <c r="AI128" s="12" t="str">
        <f>IFERROR(VLOOKUP($D128,'Today''s Data'!$A$2:$BD$350,33,FALSE),"")</f>
        <v>LOW</v>
      </c>
      <c r="AJ128" s="15">
        <f>IFERROR(VLOOKUP($D128,'Today''s Data'!$A$2:$BG$350,48,FALSE),"")</f>
        <v>-6.0000000000000001E-3</v>
      </c>
      <c r="AK128" s="15">
        <f>IFERROR(VLOOKUP($D128,'Today''s Data'!$A$2:$BG$350,47,FALSE),"")</f>
        <v>-4.7600000000000003E-2</v>
      </c>
      <c r="AL128" s="15">
        <f>IFERROR(VLOOKUP($D128,'Today''s Data'!$A$2:$BG$350,46,FALSE),"")</f>
        <v>-7.2400000000000006E-2</v>
      </c>
      <c r="AM128" s="65">
        <v>6452099144</v>
      </c>
      <c r="AN128" s="65">
        <f t="shared" si="38"/>
        <v>64520991440</v>
      </c>
      <c r="AO128" s="65" t="str">
        <f t="shared" si="39"/>
        <v>3RD LINER</v>
      </c>
      <c r="AP128" s="57">
        <f>IFERROR(VLOOKUP($D128,'Today''s Data'!$A$2:$BG$350,50,FALSE),"")</f>
        <v>222465.99979999999</v>
      </c>
    </row>
    <row r="129" spans="2:42" ht="16.5" hidden="1" customHeight="1" x14ac:dyDescent="0.35">
      <c r="B129" s="67">
        <v>124</v>
      </c>
      <c r="C129" s="59" t="s">
        <v>657</v>
      </c>
      <c r="D129" s="93" t="s">
        <v>488</v>
      </c>
      <c r="E129" s="58" t="s">
        <v>663</v>
      </c>
      <c r="F129" s="60"/>
      <c r="G129" s="65">
        <f>IFERROR(VLOOKUP($D129,'Today''s Data'!$A$2:$BD$350,2,FALSE),"")</f>
        <v>8621.77</v>
      </c>
      <c r="H129" s="53">
        <f>IFERROR(VLOOKUP($D129,'Today''s Data'!$A$2:$BD$350,4,FALSE),"")</f>
        <v>-1E-4</v>
      </c>
      <c r="I129" s="14">
        <f>IFERROR(VLOOKUP($D129,'Today''s Data'!$A$2:$BD$350,29,FALSE),"")</f>
        <v>50.786279211199997</v>
      </c>
      <c r="J129" s="65">
        <f>IFERROR(VLOOKUP($D129,'Today''s Data'!$A$2:$BD$350,20,FALSE),"")</f>
        <v>8662.9856</v>
      </c>
      <c r="K129" s="65">
        <f>IFERROR(VLOOKUP(D129,'Today''s Data'!$A$2:$BD$350,2,FALSE),"")</f>
        <v>8621.77</v>
      </c>
      <c r="L129" s="15">
        <f t="shared" si="40"/>
        <v>4.7804105189537113E-3</v>
      </c>
      <c r="M129" s="65">
        <f>IFERROR(VLOOKUP($D129,'Previous Data'!$A$2:$BD$350,20,FALSE),"")</f>
        <v>8656.3310000000001</v>
      </c>
      <c r="N129" s="65">
        <f>IFERROR(VLOOKUP($D129,'Previous Data'!$A$2:$BD$350,2,FALSE),"")</f>
        <v>8766.68</v>
      </c>
      <c r="O129" s="15">
        <f t="shared" si="41"/>
        <v>1.2747779630885206E-2</v>
      </c>
      <c r="P129" s="65">
        <f>IFERROR(VLOOKUP($D129,'Today''s Data'!$A$2:$BD$350,19,FALSE),"")</f>
        <v>8837.5352000000003</v>
      </c>
      <c r="Q129" s="65">
        <f>IFERROR(VLOOKUP($D129,'Today''s Data'!$A$2:$BD$350,2,FALSE),"")</f>
        <v>8621.77</v>
      </c>
      <c r="R129" s="15">
        <f t="shared" si="42"/>
        <v>2.5025626988425788E-2</v>
      </c>
      <c r="S129" s="65">
        <f>IFERROR(VLOOKUP($D129,'Previous Data'!$A$2:$BD$350,19,FALSE),"")</f>
        <v>8826.7764000000006</v>
      </c>
      <c r="T129" s="65">
        <f>IFERROR(VLOOKUP($D129,'Previous Data'!$A$2:$BD$350,2,FALSE),"")</f>
        <v>8766.68</v>
      </c>
      <c r="U129" s="15">
        <f t="shared" si="43"/>
        <v>6.8550922356012036E-3</v>
      </c>
      <c r="V129" s="64">
        <f t="shared" si="44"/>
        <v>2.0148896472828061E-2</v>
      </c>
      <c r="W129" s="65">
        <f>IFERROR(VLOOKUP($D129,'Today''s Data'!$A$2:$BD$350,18,FALSE),"")</f>
        <v>8846.0139999999992</v>
      </c>
      <c r="X129" s="65">
        <f>IFERROR(VLOOKUP($D129,'Today''s Data'!$A$2:$BD$350,2,FALSE),"")</f>
        <v>8621.77</v>
      </c>
      <c r="Y129" s="15">
        <f t="shared" si="45"/>
        <v>2.6009044546537286E-2</v>
      </c>
      <c r="Z129" s="65">
        <f>IFERROR(VLOOKUP($D129,'Previous Data'!$A$2:$BD$350,18,FALSE),"")</f>
        <v>8903.4835000000003</v>
      </c>
      <c r="AA129" s="65">
        <f>IFERROR(VLOOKUP($D129,'Previous Data'!$A$2:$BD$350,2,FALSE),"")</f>
        <v>8766.68</v>
      </c>
      <c r="AB129" s="15">
        <f t="shared" si="46"/>
        <v>1.5604938243439932E-2</v>
      </c>
      <c r="AC129" s="96" t="str">
        <f t="shared" si="47"/>
        <v>AOTS</v>
      </c>
      <c r="AD129" s="69">
        <f>IFERROR(VLOOKUP($D129,'Today''s Data'!$A$2:$BD$350,9,FALSE),"")</f>
        <v>113385697</v>
      </c>
      <c r="AE129" s="69">
        <f>IFERROR(VLOOKUP($D129,'Today''s Data'!$A$2:$BD$350,39,FALSE),"")</f>
        <v>183525001</v>
      </c>
      <c r="AF129" s="15">
        <f t="shared" si="48"/>
        <v>0.61782153048455779</v>
      </c>
      <c r="AG129" s="72">
        <f>IFERROR(VLOOKUP($D129,'Today''s Data'!$A$2:$BD$350,10,FALSE),"")</f>
        <v>1810169838.5899999</v>
      </c>
      <c r="AH129" s="15">
        <f>IFERROR(VLOOKUP($D129,'Today''s Data'!$A$2:$BD$350,32,FALSE),"")</f>
        <v>0.105</v>
      </c>
      <c r="AI129" s="12" t="str">
        <f>IFERROR(VLOOKUP($D129,'Today''s Data'!$A$2:$BD$350,33,FALSE),"")</f>
        <v>HIGH</v>
      </c>
      <c r="AJ129" s="15">
        <f>IFERROR(VLOOKUP($D129,'Today''s Data'!$A$2:$BG$350,48,FALSE),"")</f>
        <v>-1.9900000000000001E-2</v>
      </c>
      <c r="AK129" s="15">
        <f>IFERROR(VLOOKUP($D129,'Today''s Data'!$A$2:$BG$350,47,FALSE),"")</f>
        <v>-3.7499999999999999E-2</v>
      </c>
      <c r="AL129" s="15">
        <f>IFERROR(VLOOKUP($D129,'Today''s Data'!$A$2:$BG$350,46,FALSE),"")</f>
        <v>5.9999999999999995E-4</v>
      </c>
      <c r="AM129" s="65"/>
      <c r="AN129" s="65"/>
      <c r="AO129" s="65" t="s">
        <v>678</v>
      </c>
      <c r="AP129" s="57">
        <f>IFERROR(VLOOKUP($D129,'Today''s Data'!$A$2:$BG$350,50,FALSE),"")</f>
        <v>-6203790185</v>
      </c>
    </row>
    <row r="130" spans="2:42" ht="16.5" customHeight="1" x14ac:dyDescent="0.35">
      <c r="B130" s="68">
        <v>125</v>
      </c>
      <c r="C130" s="11" t="s">
        <v>12</v>
      </c>
      <c r="D130" s="92" t="s">
        <v>13</v>
      </c>
      <c r="E130" s="12" t="s">
        <v>14</v>
      </c>
      <c r="F130" s="13" t="s">
        <v>14</v>
      </c>
      <c r="G130" s="65">
        <f>IFERROR(VLOOKUP($D130,'Today''s Data'!$A$2:$BD$350,2,FALSE),"")</f>
        <v>6.88</v>
      </c>
      <c r="H130" s="53">
        <f>IFERROR(VLOOKUP($D130,'Today''s Data'!$A$2:$BD$350,4,FALSE),"")</f>
        <v>-1.7100000000000001E-2</v>
      </c>
      <c r="I130" s="14">
        <f>IFERROR(VLOOKUP($D130,'Today''s Data'!$A$2:$BD$350,29,FALSE),"")</f>
        <v>59.589650399</v>
      </c>
      <c r="J130" s="65">
        <f>IFERROR(VLOOKUP($D130,'Today''s Data'!$A$2:$BD$350,20,FALSE),"")</f>
        <v>5.8143000000000002</v>
      </c>
      <c r="K130" s="65">
        <f>IFERROR(VLOOKUP(D130,'Today''s Data'!$A$2:$BD$350,2,FALSE),"")</f>
        <v>6.88</v>
      </c>
      <c r="L130" s="15">
        <f t="shared" si="40"/>
        <v>0.18328947594723347</v>
      </c>
      <c r="M130" s="65">
        <f>IFERROR(VLOOKUP($D130,'Previous Data'!$A$2:$BD$350,20,FALSE),"")</f>
        <v>5.7790999999999997</v>
      </c>
      <c r="N130" s="65">
        <f>IFERROR(VLOOKUP($D130,'Previous Data'!$A$2:$BD$350,2,FALSE),"")</f>
        <v>7</v>
      </c>
      <c r="O130" s="15">
        <f t="shared" si="41"/>
        <v>0.21126126905573539</v>
      </c>
      <c r="P130" s="65">
        <f>IFERROR(VLOOKUP($D130,'Today''s Data'!$A$2:$BD$350,19,FALSE),"")</f>
        <v>6.3814000000000002</v>
      </c>
      <c r="Q130" s="65">
        <f>IFERROR(VLOOKUP($D130,'Today''s Data'!$A$2:$BD$350,2,FALSE),"")</f>
        <v>6.88</v>
      </c>
      <c r="R130" s="15">
        <f t="shared" si="42"/>
        <v>7.8133324975710614E-2</v>
      </c>
      <c r="S130" s="65">
        <f>IFERROR(VLOOKUP($D130,'Previous Data'!$A$2:$BD$350,19,FALSE),"")</f>
        <v>6.3314000000000004</v>
      </c>
      <c r="T130" s="65">
        <f>IFERROR(VLOOKUP($D130,'Previous Data'!$A$2:$BD$350,2,FALSE),"")</f>
        <v>7</v>
      </c>
      <c r="U130" s="15">
        <f t="shared" si="43"/>
        <v>0.10560065704267613</v>
      </c>
      <c r="V130" s="64">
        <f t="shared" si="44"/>
        <v>9.7535386890941281E-2</v>
      </c>
      <c r="W130" s="65">
        <f>IFERROR(VLOOKUP($D130,'Today''s Data'!$A$2:$BD$350,18,FALSE),"")</f>
        <v>6.5834999999999999</v>
      </c>
      <c r="X130" s="65">
        <f>IFERROR(VLOOKUP($D130,'Today''s Data'!$A$2:$BD$350,2,FALSE),"")</f>
        <v>6.88</v>
      </c>
      <c r="Y130" s="15">
        <f t="shared" si="45"/>
        <v>4.5036834510518722E-2</v>
      </c>
      <c r="Z130" s="65">
        <f>IFERROR(VLOOKUP($D130,'Previous Data'!$A$2:$BD$350,18,FALSE),"")</f>
        <v>6.5190000000000001</v>
      </c>
      <c r="AA130" s="65">
        <f>IFERROR(VLOOKUP($D130,'Previous Data'!$A$2:$BD$350,2,FALSE),"")</f>
        <v>7</v>
      </c>
      <c r="AB130" s="15">
        <f t="shared" si="46"/>
        <v>7.378432274888784E-2</v>
      </c>
      <c r="AC130" s="96" t="str">
        <f t="shared" si="47"/>
        <v>AOTS+</v>
      </c>
      <c r="AD130" s="69">
        <f>IFERROR(VLOOKUP($D130,'Today''s Data'!$A$2:$BD$350,9,FALSE),"")</f>
        <v>631000</v>
      </c>
      <c r="AE130" s="69">
        <f>IFERROR(VLOOKUP($D130,'Today''s Data'!$A$2:$BD$350,39,FALSE),"")</f>
        <v>2766105</v>
      </c>
      <c r="AF130" s="15">
        <f t="shared" si="48"/>
        <v>0.22811859998083947</v>
      </c>
      <c r="AG130" s="72">
        <f>IFERROR(VLOOKUP($D130,'Today''s Data'!$A$2:$BD$350,10,FALSE),"")</f>
        <v>4339813</v>
      </c>
      <c r="AH130" s="15">
        <f>IFERROR(VLOOKUP($D130,'Today''s Data'!$A$2:$BD$350,32,FALSE),"")</f>
        <v>3.9300000000000002E-2</v>
      </c>
      <c r="AI130" s="12" t="str">
        <f>IFERROR(VLOOKUP($D130,'Today''s Data'!$A$2:$BD$350,33,FALSE),"")</f>
        <v>NEUTRAL</v>
      </c>
      <c r="AJ130" s="15">
        <f>IFERROR(VLOOKUP($D130,'Today''s Data'!$A$2:$BG$350,48,FALSE),"")</f>
        <v>-4.7100000000000003E-2</v>
      </c>
      <c r="AK130" s="15">
        <f>IFERROR(VLOOKUP($D130,'Today''s Data'!$A$2:$BG$350,47,FALSE),"")</f>
        <v>9.3799999999999994E-2</v>
      </c>
      <c r="AL130" s="15">
        <f>IFERROR(VLOOKUP($D130,'Today''s Data'!$A$2:$BG$350,46,FALSE),"")</f>
        <v>2.23E-2</v>
      </c>
      <c r="AM130" s="65">
        <v>5517990720</v>
      </c>
      <c r="AN130" s="65">
        <f t="shared" si="38"/>
        <v>37963776153.599998</v>
      </c>
      <c r="AO130" s="65" t="str">
        <f t="shared" si="39"/>
        <v>3RD LINER</v>
      </c>
      <c r="AP130" s="57">
        <f>IFERROR(VLOOKUP($D130,'Today''s Data'!$A$2:$BG$350,50,FALSE),"")</f>
        <v>-36010369</v>
      </c>
    </row>
    <row r="131" spans="2:42" ht="16.5" hidden="1" customHeight="1" x14ac:dyDescent="0.35">
      <c r="B131" s="67">
        <v>126</v>
      </c>
      <c r="C131" s="59" t="s">
        <v>6</v>
      </c>
      <c r="D131" s="93" t="s">
        <v>7</v>
      </c>
      <c r="E131" s="58" t="s">
        <v>10</v>
      </c>
      <c r="F131" s="60" t="s">
        <v>31</v>
      </c>
      <c r="G131" s="65">
        <f>IFERROR(VLOOKUP($D131,'Today''s Data'!$A$2:$BD$350,2,FALSE),"")</f>
        <v>300</v>
      </c>
      <c r="H131" s="53">
        <f>IFERROR(VLOOKUP($D131,'Today''s Data'!$A$2:$BD$350,4,FALSE),"")</f>
        <v>3.4500000000000003E-2</v>
      </c>
      <c r="I131" s="14">
        <f>IFERROR(VLOOKUP($D131,'Today''s Data'!$A$2:$BD$350,29,FALSE),"")</f>
        <v>94.189707946300004</v>
      </c>
      <c r="J131" s="65">
        <f>IFERROR(VLOOKUP($D131,'Today''s Data'!$A$2:$BD$350,20,FALSE),"")</f>
        <v>50.951900000000002</v>
      </c>
      <c r="K131" s="65">
        <f>IFERROR(VLOOKUP(D131,'Today''s Data'!$A$2:$BD$350,2,FALSE),"")</f>
        <v>300</v>
      </c>
      <c r="L131" s="15">
        <f t="shared" si="40"/>
        <v>4.8879060447206086</v>
      </c>
      <c r="M131" s="65">
        <f>IFERROR(VLOOKUP($D131,'Previous Data'!$A$2:$BD$350,20,FALSE),"")</f>
        <v>45.382300000000001</v>
      </c>
      <c r="N131" s="65">
        <f>IFERROR(VLOOKUP($D131,'Previous Data'!$A$2:$BD$350,2,FALSE),"")</f>
        <v>261</v>
      </c>
      <c r="O131" s="15">
        <f t="shared" si="41"/>
        <v>4.7511408632881107</v>
      </c>
      <c r="P131" s="65">
        <f>IFERROR(VLOOKUP($D131,'Today''s Data'!$A$2:$BD$350,19,FALSE),"")</f>
        <v>83.680199999999999</v>
      </c>
      <c r="Q131" s="65">
        <f>IFERROR(VLOOKUP($D131,'Today''s Data'!$A$2:$BD$350,2,FALSE),"")</f>
        <v>300</v>
      </c>
      <c r="R131" s="15">
        <f t="shared" si="42"/>
        <v>2.5850774735242026</v>
      </c>
      <c r="S131" s="65">
        <f>IFERROR(VLOOKUP($D131,'Previous Data'!$A$2:$BD$350,19,FALSE),"")</f>
        <v>72.605800000000002</v>
      </c>
      <c r="T131" s="65">
        <f>IFERROR(VLOOKUP($D131,'Previous Data'!$A$2:$BD$350,2,FALSE),"")</f>
        <v>261</v>
      </c>
      <c r="U131" s="15">
        <f t="shared" si="43"/>
        <v>2.5947541380991601</v>
      </c>
      <c r="V131" s="64">
        <f t="shared" si="44"/>
        <v>0.64233718467809831</v>
      </c>
      <c r="W131" s="65">
        <f>IFERROR(VLOOKUP($D131,'Today''s Data'!$A$2:$BD$350,18,FALSE),"")</f>
        <v>171.51</v>
      </c>
      <c r="X131" s="65">
        <f>IFERROR(VLOOKUP($D131,'Today''s Data'!$A$2:$BD$350,2,FALSE),"")</f>
        <v>300</v>
      </c>
      <c r="Y131" s="15">
        <f t="shared" si="45"/>
        <v>0.74916914465628837</v>
      </c>
      <c r="Z131" s="65">
        <f>IFERROR(VLOOKUP($D131,'Previous Data'!$A$2:$BD$350,18,FALSE),"")</f>
        <v>149.16</v>
      </c>
      <c r="AA131" s="65">
        <f>IFERROR(VLOOKUP($D131,'Previous Data'!$A$2:$BD$350,2,FALSE),"")</f>
        <v>261</v>
      </c>
      <c r="AB131" s="15">
        <f t="shared" si="46"/>
        <v>0.74979887369267906</v>
      </c>
      <c r="AC131" s="96" t="str">
        <f t="shared" si="47"/>
        <v>AOTS+</v>
      </c>
      <c r="AD131" s="69">
        <f>IFERROR(VLOOKUP($D131,'Today''s Data'!$A$2:$BD$350,9,FALSE),"")</f>
        <v>434660</v>
      </c>
      <c r="AE131" s="69">
        <f>IFERROR(VLOOKUP($D131,'Today''s Data'!$A$2:$BD$350,39,FALSE),"")</f>
        <v>365225</v>
      </c>
      <c r="AF131" s="15">
        <f t="shared" si="48"/>
        <v>1.1901156821137655</v>
      </c>
      <c r="AG131" s="72">
        <f>IFERROR(VLOOKUP($D131,'Today''s Data'!$A$2:$BD$350,10,FALSE),"")</f>
        <v>135776374</v>
      </c>
      <c r="AH131" s="15">
        <f>IFERROR(VLOOKUP($D131,'Today''s Data'!$A$2:$BD$350,32,FALSE),"")</f>
        <v>0.124</v>
      </c>
      <c r="AI131" s="12" t="str">
        <f>IFERROR(VLOOKUP($D131,'Today''s Data'!$A$2:$BD$350,33,FALSE),"")</f>
        <v>HIGH</v>
      </c>
      <c r="AJ131" s="15">
        <f>IFERROR(VLOOKUP($D131,'Today''s Data'!$A$2:$BG$350,48,FALSE),"")</f>
        <v>0.7964</v>
      </c>
      <c r="AK131" s="15">
        <f>IFERROR(VLOOKUP($D131,'Today''s Data'!$A$2:$BG$350,47,FALSE),"")</f>
        <v>2.0611999999999999</v>
      </c>
      <c r="AL131" s="15">
        <f>IFERROR(VLOOKUP($D131,'Today''s Data'!$A$2:$BG$350,46,FALSE),"")</f>
        <v>12.6364</v>
      </c>
      <c r="AM131" s="65">
        <v>494117649</v>
      </c>
      <c r="AN131" s="65">
        <f t="shared" si="38"/>
        <v>148235294700</v>
      </c>
      <c r="AO131" s="65" t="str">
        <f t="shared" si="39"/>
        <v>2ND LINER</v>
      </c>
      <c r="AP131" s="57">
        <f>IFERROR(VLOOKUP($D131,'Today''s Data'!$A$2:$BG$350,50,FALSE),"")</f>
        <v>2723924.0000999998</v>
      </c>
    </row>
    <row r="132" spans="2:42" ht="16.5" hidden="1" customHeight="1" x14ac:dyDescent="0.35">
      <c r="B132" s="67">
        <v>127</v>
      </c>
      <c r="C132" s="11" t="s">
        <v>204</v>
      </c>
      <c r="D132" s="92" t="s">
        <v>205</v>
      </c>
      <c r="E132" s="12" t="s">
        <v>27</v>
      </c>
      <c r="F132" s="13" t="s">
        <v>28</v>
      </c>
      <c r="G132" s="65">
        <f>IFERROR(VLOOKUP($D132,'Today''s Data'!$A$2:$BD$350,2,FALSE),"")</f>
        <v>1.7</v>
      </c>
      <c r="H132" s="53">
        <f>IFERROR(VLOOKUP($D132,'Today''s Data'!$A$2:$BD$350,4,FALSE),"")</f>
        <v>3.0300000000000001E-2</v>
      </c>
      <c r="I132" s="14">
        <f>IFERROR(VLOOKUP($D132,'Today''s Data'!$A$2:$BD$350,29,FALSE),"")</f>
        <v>52.515420275300002</v>
      </c>
      <c r="J132" s="65">
        <f>IFERROR(VLOOKUP($D132,'Today''s Data'!$A$2:$BD$350,20,FALSE),"")</f>
        <v>1.7182999999999999</v>
      </c>
      <c r="K132" s="65">
        <f>IFERROR(VLOOKUP(D132,'Today''s Data'!$A$2:$BD$350,2,FALSE),"")</f>
        <v>1.7</v>
      </c>
      <c r="L132" s="15">
        <f t="shared" si="40"/>
        <v>1.0764705882352931E-2</v>
      </c>
      <c r="M132" s="65">
        <f>IFERROR(VLOOKUP($D132,'Previous Data'!$A$2:$BD$350,20,FALSE),"")</f>
        <v>1.7181999999999999</v>
      </c>
      <c r="N132" s="65">
        <f>IFERROR(VLOOKUP($D132,'Previous Data'!$A$2:$BD$350,2,FALSE),"")</f>
        <v>1.63</v>
      </c>
      <c r="O132" s="15">
        <f t="shared" si="41"/>
        <v>5.4110429447852798E-2</v>
      </c>
      <c r="P132" s="65">
        <f>IFERROR(VLOOKUP($D132,'Today''s Data'!$A$2:$BD$350,19,FALSE),"")</f>
        <v>1.7212000000000001</v>
      </c>
      <c r="Q132" s="65">
        <f>IFERROR(VLOOKUP($D132,'Today''s Data'!$A$2:$BD$350,2,FALSE),"")</f>
        <v>1.7</v>
      </c>
      <c r="R132" s="15">
        <f t="shared" si="42"/>
        <v>1.2470588235294181E-2</v>
      </c>
      <c r="S132" s="65">
        <f>IFERROR(VLOOKUP($D132,'Previous Data'!$A$2:$BD$350,19,FALSE),"")</f>
        <v>1.7202</v>
      </c>
      <c r="T132" s="65">
        <f>IFERROR(VLOOKUP($D132,'Previous Data'!$A$2:$BD$350,2,FALSE),"")</f>
        <v>1.63</v>
      </c>
      <c r="U132" s="15">
        <f t="shared" si="43"/>
        <v>5.5337423312883473E-2</v>
      </c>
      <c r="V132" s="64">
        <f t="shared" si="44"/>
        <v>1.6877146016412296E-3</v>
      </c>
      <c r="W132" s="65">
        <f>IFERROR(VLOOKUP($D132,'Today''s Data'!$A$2:$BD$350,18,FALSE),"")</f>
        <v>1.67</v>
      </c>
      <c r="X132" s="65">
        <f>IFERROR(VLOOKUP($D132,'Today''s Data'!$A$2:$BD$350,2,FALSE),"")</f>
        <v>1.7</v>
      </c>
      <c r="Y132" s="15">
        <f t="shared" si="45"/>
        <v>1.7964071856287442E-2</v>
      </c>
      <c r="Z132" s="65">
        <f>IFERROR(VLOOKUP($D132,'Previous Data'!$A$2:$BD$350,18,FALSE),"")</f>
        <v>1.677</v>
      </c>
      <c r="AA132" s="65">
        <f>IFERROR(VLOOKUP($D132,'Previous Data'!$A$2:$BD$350,2,FALSE),"")</f>
        <v>1.63</v>
      </c>
      <c r="AB132" s="15">
        <f t="shared" si="46"/>
        <v>2.8834355828220956E-2</v>
      </c>
      <c r="AC132" s="96" t="str">
        <f t="shared" si="47"/>
        <v/>
      </c>
      <c r="AD132" s="69">
        <f>IFERROR(VLOOKUP($D132,'Today''s Data'!$A$2:$BD$350,9,FALSE),"")</f>
        <v>67000</v>
      </c>
      <c r="AE132" s="69">
        <f>IFERROR(VLOOKUP($D132,'Today''s Data'!$A$2:$BD$350,39,FALSE),"")</f>
        <v>32950</v>
      </c>
      <c r="AF132" s="15">
        <f t="shared" si="48"/>
        <v>2.0333839150227617</v>
      </c>
      <c r="AG132" s="72">
        <f>IFERROR(VLOOKUP($D132,'Today''s Data'!$A$2:$BD$350,10,FALSE),"")</f>
        <v>113050</v>
      </c>
      <c r="AH132" s="15">
        <f>IFERROR(VLOOKUP($D132,'Today''s Data'!$A$2:$BD$350,32,FALSE),"")</f>
        <v>2.6700000000000002E-2</v>
      </c>
      <c r="AI132" s="12" t="str">
        <f>IFERROR(VLOOKUP($D132,'Today''s Data'!$A$2:$BD$350,33,FALSE),"")</f>
        <v>LOW</v>
      </c>
      <c r="AJ132" s="15">
        <f>IFERROR(VLOOKUP($D132,'Today''s Data'!$A$2:$BG$350,48,FALSE),"")</f>
        <v>3.6600000000000001E-2</v>
      </c>
      <c r="AK132" s="15">
        <f>IFERROR(VLOOKUP($D132,'Today''s Data'!$A$2:$BG$350,47,FALSE),"")</f>
        <v>5.8999999999999999E-3</v>
      </c>
      <c r="AL132" s="15">
        <f>IFERROR(VLOOKUP($D132,'Today''s Data'!$A$2:$BG$350,46,FALSE),"")</f>
        <v>-2.3E-2</v>
      </c>
      <c r="AM132" s="65">
        <v>611639122</v>
      </c>
      <c r="AN132" s="65">
        <f t="shared" si="38"/>
        <v>1039786507.4</v>
      </c>
      <c r="AO132" s="65" t="str">
        <f t="shared" si="39"/>
        <v>4TH LINER</v>
      </c>
      <c r="AP132" s="57">
        <f>IFERROR(VLOOKUP($D132,'Today''s Data'!$A$2:$BG$350,50,FALSE),"")</f>
        <v>-6600</v>
      </c>
    </row>
    <row r="133" spans="2:42" ht="16.5" hidden="1" customHeight="1" x14ac:dyDescent="0.35">
      <c r="B133" s="68">
        <v>128</v>
      </c>
      <c r="C133" s="59" t="s">
        <v>206</v>
      </c>
      <c r="D133" s="93" t="s">
        <v>207</v>
      </c>
      <c r="E133" s="58" t="s">
        <v>10</v>
      </c>
      <c r="F133" s="60" t="s">
        <v>11</v>
      </c>
      <c r="G133" s="65">
        <f>IFERROR(VLOOKUP($D133,'Today''s Data'!$A$2:$BD$350,2,FALSE),"")</f>
        <v>110</v>
      </c>
      <c r="H133" s="53">
        <f>IFERROR(VLOOKUP($D133,'Today''s Data'!$A$2:$BD$350,4,FALSE),"")</f>
        <v>8.9999999999999998E-4</v>
      </c>
      <c r="I133" s="14">
        <f>IFERROR(VLOOKUP($D133,'Today''s Data'!$A$2:$BD$350,29,FALSE),"")</f>
        <v>49.523496108499998</v>
      </c>
      <c r="J133" s="65">
        <f>IFERROR(VLOOKUP($D133,'Today''s Data'!$A$2:$BD$350,20,FALSE),"")</f>
        <v>106.446</v>
      </c>
      <c r="K133" s="65">
        <f>IFERROR(VLOOKUP(D133,'Today''s Data'!$A$2:$BD$350,2,FALSE),"")</f>
        <v>110</v>
      </c>
      <c r="L133" s="15">
        <f t="shared" si="40"/>
        <v>3.338782105480715E-2</v>
      </c>
      <c r="M133" s="65">
        <f>IFERROR(VLOOKUP($D133,'Previous Data'!$A$2:$BD$350,20,FALSE),"")</f>
        <v>106.333</v>
      </c>
      <c r="N133" s="65">
        <f>IFERROR(VLOOKUP($D133,'Previous Data'!$A$2:$BD$350,2,FALSE),"")</f>
        <v>109.9</v>
      </c>
      <c r="O133" s="15">
        <f t="shared" si="41"/>
        <v>3.3545559703948985E-2</v>
      </c>
      <c r="P133" s="65">
        <f>IFERROR(VLOOKUP($D133,'Today''s Data'!$A$2:$BD$350,19,FALSE),"")</f>
        <v>109.04600000000001</v>
      </c>
      <c r="Q133" s="65">
        <f>IFERROR(VLOOKUP($D133,'Today''s Data'!$A$2:$BD$350,2,FALSE),"")</f>
        <v>110</v>
      </c>
      <c r="R133" s="15">
        <f t="shared" si="42"/>
        <v>8.7486015076205775E-3</v>
      </c>
      <c r="S133" s="65">
        <f>IFERROR(VLOOKUP($D133,'Previous Data'!$A$2:$BD$350,19,FALSE),"")</f>
        <v>108.818</v>
      </c>
      <c r="T133" s="65">
        <f>IFERROR(VLOOKUP($D133,'Previous Data'!$A$2:$BD$350,2,FALSE),"")</f>
        <v>109.9</v>
      </c>
      <c r="U133" s="15">
        <f t="shared" si="43"/>
        <v>9.9432079251595123E-3</v>
      </c>
      <c r="V133" s="64">
        <f t="shared" si="44"/>
        <v>2.4425530315840976E-2</v>
      </c>
      <c r="W133" s="65">
        <f>IFERROR(VLOOKUP($D133,'Today''s Data'!$A$2:$BD$350,18,FALSE),"")</f>
        <v>110.59</v>
      </c>
      <c r="X133" s="65">
        <f>IFERROR(VLOOKUP($D133,'Today''s Data'!$A$2:$BD$350,2,FALSE),"")</f>
        <v>110</v>
      </c>
      <c r="Y133" s="15">
        <f t="shared" si="45"/>
        <v>5.3636363636363951E-3</v>
      </c>
      <c r="Z133" s="65">
        <f>IFERROR(VLOOKUP($D133,'Previous Data'!$A$2:$BD$350,18,FALSE),"")</f>
        <v>110.77500000000001</v>
      </c>
      <c r="AA133" s="65">
        <f>IFERROR(VLOOKUP($D133,'Previous Data'!$A$2:$BD$350,2,FALSE),"")</f>
        <v>109.9</v>
      </c>
      <c r="AB133" s="15">
        <f t="shared" si="46"/>
        <v>7.9617834394904458E-3</v>
      </c>
      <c r="AC133" s="96" t="str">
        <f t="shared" si="47"/>
        <v>AOTS</v>
      </c>
      <c r="AD133" s="69">
        <f>IFERROR(VLOOKUP($D133,'Today''s Data'!$A$2:$BD$350,9,FALSE),"")</f>
        <v>1427190</v>
      </c>
      <c r="AE133" s="69">
        <f>IFERROR(VLOOKUP($D133,'Today''s Data'!$A$2:$BD$350,39,FALSE),"")</f>
        <v>928132</v>
      </c>
      <c r="AF133" s="15">
        <f t="shared" si="48"/>
        <v>1.5377015338335496</v>
      </c>
      <c r="AG133" s="72">
        <f>IFERROR(VLOOKUP($D133,'Today''s Data'!$A$2:$BD$350,10,FALSE),"")</f>
        <v>156997396</v>
      </c>
      <c r="AH133" s="15">
        <f>IFERROR(VLOOKUP($D133,'Today''s Data'!$A$2:$BD$350,32,FALSE),"")</f>
        <v>2.07E-2</v>
      </c>
      <c r="AI133" s="12" t="str">
        <f>IFERROR(VLOOKUP($D133,'Today''s Data'!$A$2:$BD$350,33,FALSE),"")</f>
        <v>LOW</v>
      </c>
      <c r="AJ133" s="15">
        <f>IFERROR(VLOOKUP($D133,'Today''s Data'!$A$2:$BG$350,48,FALSE),"")</f>
        <v>0</v>
      </c>
      <c r="AK133" s="15">
        <f>IFERROR(VLOOKUP($D133,'Today''s Data'!$A$2:$BG$350,47,FALSE),"")</f>
        <v>-3.0800000000000001E-2</v>
      </c>
      <c r="AL133" s="15">
        <f>IFERROR(VLOOKUP($D133,'Today''s Data'!$A$2:$BG$350,46,FALSE),"")</f>
        <v>4.2700000000000002E-2</v>
      </c>
      <c r="AM133" s="65">
        <v>2034195466</v>
      </c>
      <c r="AN133" s="65">
        <f t="shared" si="38"/>
        <v>223761501260</v>
      </c>
      <c r="AO133" s="65" t="s">
        <v>673</v>
      </c>
      <c r="AP133" s="57">
        <f>IFERROR(VLOOKUP($D133,'Today''s Data'!$A$2:$BG$350,50,FALSE),"")</f>
        <v>-337239144</v>
      </c>
    </row>
    <row r="134" spans="2:42" ht="16.5" hidden="1" customHeight="1" x14ac:dyDescent="0.35">
      <c r="B134" s="67">
        <v>129</v>
      </c>
      <c r="C134" s="11" t="s">
        <v>658</v>
      </c>
      <c r="D134" s="92" t="s">
        <v>489</v>
      </c>
      <c r="E134" s="12" t="s">
        <v>10</v>
      </c>
      <c r="F134" s="13" t="s">
        <v>104</v>
      </c>
      <c r="G134" s="65">
        <f>IFERROR(VLOOKUP($D134,'Today''s Data'!$A$2:$BD$350,2,FALSE),"")</f>
        <v>6.1</v>
      </c>
      <c r="H134" s="53">
        <f>IFERROR(VLOOKUP($D134,'Today''s Data'!$A$2:$BD$350,4,FALSE),"")</f>
        <v>-4.5400000000000003E-2</v>
      </c>
      <c r="I134" s="14">
        <f>IFERROR(VLOOKUP($D134,'Today''s Data'!$A$2:$BD$350,29,FALSE),"")</f>
        <v>42.436096509099997</v>
      </c>
      <c r="J134" s="65">
        <f>IFERROR(VLOOKUP($D134,'Today''s Data'!$A$2:$BD$350,20,FALSE),"")</f>
        <v>6.5296000000000003</v>
      </c>
      <c r="K134" s="65">
        <f>IFERROR(VLOOKUP(D134,'Today''s Data'!$A$2:$BD$350,2,FALSE),"")</f>
        <v>6.1</v>
      </c>
      <c r="L134" s="15">
        <f t="shared" si="40"/>
        <v>7.0426229508196825E-2</v>
      </c>
      <c r="M134" s="65">
        <f>IFERROR(VLOOKUP($D134,'Previous Data'!$A$2:$BD$350,20,FALSE),"")</f>
        <v>6.4640000000000004</v>
      </c>
      <c r="N134" s="65">
        <f>IFERROR(VLOOKUP($D134,'Previous Data'!$A$2:$BD$350,2,FALSE),"")</f>
        <v>6.9</v>
      </c>
      <c r="O134" s="15">
        <f t="shared" si="41"/>
        <v>6.7450495049504941E-2</v>
      </c>
      <c r="P134" s="65">
        <f>IFERROR(VLOOKUP($D134,'Today''s Data'!$A$2:$BD$350,19,FALSE),"")</f>
        <v>7.2009999999999996</v>
      </c>
      <c r="Q134" s="65">
        <f>IFERROR(VLOOKUP($D134,'Today''s Data'!$A$2:$BD$350,2,FALSE),"")</f>
        <v>6.1</v>
      </c>
      <c r="R134" s="15">
        <f t="shared" si="42"/>
        <v>0.18049180327868852</v>
      </c>
      <c r="S134" s="65">
        <f>IFERROR(VLOOKUP($D134,'Previous Data'!$A$2:$BD$350,19,FALSE),"")</f>
        <v>7.2321999999999997</v>
      </c>
      <c r="T134" s="65">
        <f>IFERROR(VLOOKUP($D134,'Previous Data'!$A$2:$BD$350,2,FALSE),"")</f>
        <v>6.9</v>
      </c>
      <c r="U134" s="15">
        <f t="shared" si="43"/>
        <v>4.8144927536231792E-2</v>
      </c>
      <c r="V134" s="64">
        <f t="shared" si="44"/>
        <v>0.102824062729723</v>
      </c>
      <c r="W134" s="65">
        <f>IFERROR(VLOOKUP($D134,'Today''s Data'!$A$2:$BD$350,18,FALSE),"")</f>
        <v>7.0034999999999998</v>
      </c>
      <c r="X134" s="65">
        <f>IFERROR(VLOOKUP($D134,'Today''s Data'!$A$2:$BD$350,2,FALSE),"")</f>
        <v>6.1</v>
      </c>
      <c r="Y134" s="15">
        <f t="shared" si="45"/>
        <v>0.1481147540983607</v>
      </c>
      <c r="Z134" s="65">
        <f>IFERROR(VLOOKUP($D134,'Previous Data'!$A$2:$BD$350,18,FALSE),"")</f>
        <v>7.2530000000000001</v>
      </c>
      <c r="AA134" s="65">
        <f>IFERROR(VLOOKUP($D134,'Previous Data'!$A$2:$BD$350,2,FALSE),"")</f>
        <v>6.9</v>
      </c>
      <c r="AB134" s="15">
        <f t="shared" si="46"/>
        <v>5.1159420289855033E-2</v>
      </c>
      <c r="AC134" s="96" t="str">
        <f t="shared" si="47"/>
        <v/>
      </c>
      <c r="AD134" s="69">
        <f>IFERROR(VLOOKUP($D134,'Today''s Data'!$A$2:$BD$350,9,FALSE),"")</f>
        <v>4935500</v>
      </c>
      <c r="AE134" s="69">
        <f>IFERROR(VLOOKUP($D134,'Today''s Data'!$A$2:$BD$350,39,FALSE),"")</f>
        <v>4583980</v>
      </c>
      <c r="AF134" s="15">
        <f t="shared" si="48"/>
        <v>1.0766844532480508</v>
      </c>
      <c r="AG134" s="72">
        <f>IFERROR(VLOOKUP($D134,'Today''s Data'!$A$2:$BD$350,10,FALSE),"")</f>
        <v>30396054</v>
      </c>
      <c r="AH134" s="15">
        <f>IFERROR(VLOOKUP($D134,'Today''s Data'!$A$2:$BD$350,32,FALSE),"")</f>
        <v>0.12189999999999999</v>
      </c>
      <c r="AI134" s="12" t="str">
        <f>IFERROR(VLOOKUP($D134,'Today''s Data'!$A$2:$BD$350,33,FALSE),"")</f>
        <v>HIGH</v>
      </c>
      <c r="AJ134" s="15">
        <f>IFERROR(VLOOKUP($D134,'Today''s Data'!$A$2:$BG$350,48,FALSE),"")</f>
        <v>4.6300000000000001E-2</v>
      </c>
      <c r="AK134" s="15">
        <f>IFERROR(VLOOKUP($D134,'Today''s Data'!$A$2:$BG$350,47,FALSE),"")</f>
        <v>-0.15279999999999999</v>
      </c>
      <c r="AL134" s="15">
        <f>IFERROR(VLOOKUP($D134,'Today''s Data'!$A$2:$BG$350,46,FALSE),"")</f>
        <v>-0.1323</v>
      </c>
      <c r="AM134" s="65">
        <v>221618800</v>
      </c>
      <c r="AN134" s="65">
        <f t="shared" si="38"/>
        <v>1351874680</v>
      </c>
      <c r="AO134" s="65" t="str">
        <f t="shared" si="39"/>
        <v>4TH LINER</v>
      </c>
      <c r="AP134" s="57">
        <f>IFERROR(VLOOKUP($D134,'Today''s Data'!$A$2:$BG$350,50,FALSE),"")</f>
        <v>-1697755</v>
      </c>
    </row>
    <row r="135" spans="2:42" ht="16.5" hidden="1" customHeight="1" x14ac:dyDescent="0.35">
      <c r="B135" s="67">
        <v>130</v>
      </c>
      <c r="C135" s="59" t="s">
        <v>208</v>
      </c>
      <c r="D135" s="93" t="s">
        <v>209</v>
      </c>
      <c r="E135" s="58" t="s">
        <v>39</v>
      </c>
      <c r="F135" s="60" t="s">
        <v>124</v>
      </c>
      <c r="G135" s="65">
        <f>IFERROR(VLOOKUP($D135,'Today''s Data'!$A$2:$BD$350,2,FALSE),"")</f>
        <v>18.600000000000001</v>
      </c>
      <c r="H135" s="53">
        <f>IFERROR(VLOOKUP($D135,'Today''s Data'!$A$2:$BD$350,4,FALSE),"")</f>
        <v>-2.1100000000000001E-2</v>
      </c>
      <c r="I135" s="14">
        <f>IFERROR(VLOOKUP($D135,'Today''s Data'!$A$2:$BD$350,29,FALSE),"")</f>
        <v>43.037112150399999</v>
      </c>
      <c r="J135" s="65">
        <f>IFERROR(VLOOKUP($D135,'Today''s Data'!$A$2:$BD$350,20,FALSE),"")</f>
        <v>19.072900000000001</v>
      </c>
      <c r="K135" s="65">
        <f>IFERROR(VLOOKUP(D135,'Today''s Data'!$A$2:$BD$350,2,FALSE),"")</f>
        <v>18.600000000000001</v>
      </c>
      <c r="L135" s="15">
        <f t="shared" si="40"/>
        <v>2.5424731182795656E-2</v>
      </c>
      <c r="M135" s="65">
        <f>IFERROR(VLOOKUP($D135,'Previous Data'!$A$2:$BD$350,20,FALSE),"")</f>
        <v>19.075700000000001</v>
      </c>
      <c r="N135" s="65">
        <f>IFERROR(VLOOKUP($D135,'Previous Data'!$A$2:$BD$350,2,FALSE),"")</f>
        <v>19.02</v>
      </c>
      <c r="O135" s="15">
        <f t="shared" si="41"/>
        <v>2.9284963196635982E-3</v>
      </c>
      <c r="P135" s="65">
        <f>IFERROR(VLOOKUP($D135,'Today''s Data'!$A$2:$BD$350,19,FALSE),"")</f>
        <v>18.9024</v>
      </c>
      <c r="Q135" s="65">
        <f>IFERROR(VLOOKUP($D135,'Today''s Data'!$A$2:$BD$350,2,FALSE),"")</f>
        <v>18.600000000000001</v>
      </c>
      <c r="R135" s="15">
        <f t="shared" si="42"/>
        <v>1.6258064516128958E-2</v>
      </c>
      <c r="S135" s="65">
        <f>IFERROR(VLOOKUP($D135,'Previous Data'!$A$2:$BD$350,19,FALSE),"")</f>
        <v>18.856400000000001</v>
      </c>
      <c r="T135" s="65">
        <f>IFERROR(VLOOKUP($D135,'Previous Data'!$A$2:$BD$350,2,FALSE),"")</f>
        <v>19.02</v>
      </c>
      <c r="U135" s="15">
        <f t="shared" si="43"/>
        <v>8.6760993614899366E-3</v>
      </c>
      <c r="V135" s="64">
        <f t="shared" si="44"/>
        <v>9.0200186219739579E-3</v>
      </c>
      <c r="W135" s="65">
        <f>IFERROR(VLOOKUP($D135,'Today''s Data'!$A$2:$BD$350,18,FALSE),"")</f>
        <v>19.898</v>
      </c>
      <c r="X135" s="65">
        <f>IFERROR(VLOOKUP($D135,'Today''s Data'!$A$2:$BD$350,2,FALSE),"")</f>
        <v>18.600000000000001</v>
      </c>
      <c r="Y135" s="15">
        <f t="shared" si="45"/>
        <v>6.9784946236559037E-2</v>
      </c>
      <c r="Z135" s="65">
        <f>IFERROR(VLOOKUP($D135,'Previous Data'!$A$2:$BD$350,18,FALSE),"")</f>
        <v>19.831</v>
      </c>
      <c r="AA135" s="65">
        <f>IFERROR(VLOOKUP($D135,'Previous Data'!$A$2:$BD$350,2,FALSE),"")</f>
        <v>19.02</v>
      </c>
      <c r="AB135" s="15">
        <f t="shared" si="46"/>
        <v>4.2639327024185068E-2</v>
      </c>
      <c r="AC135" s="96" t="str">
        <f t="shared" si="47"/>
        <v/>
      </c>
      <c r="AD135" s="69">
        <f>IFERROR(VLOOKUP($D135,'Today''s Data'!$A$2:$BD$350,9,FALSE),"")</f>
        <v>1102000</v>
      </c>
      <c r="AE135" s="69">
        <f>IFERROR(VLOOKUP($D135,'Today''s Data'!$A$2:$BD$350,39,FALSE),"")</f>
        <v>3776375</v>
      </c>
      <c r="AF135" s="15">
        <f t="shared" si="48"/>
        <v>0.29181423984641358</v>
      </c>
      <c r="AG135" s="72">
        <f>IFERROR(VLOOKUP($D135,'Today''s Data'!$A$2:$BD$350,10,FALSE),"")</f>
        <v>20593960</v>
      </c>
      <c r="AH135" s="15">
        <f>IFERROR(VLOOKUP($D135,'Today''s Data'!$A$2:$BD$350,32,FALSE),"")</f>
        <v>4.3999999999999997E-2</v>
      </c>
      <c r="AI135" s="12" t="str">
        <f>IFERROR(VLOOKUP($D135,'Today''s Data'!$A$2:$BD$350,33,FALSE),"")</f>
        <v>NEUTRAL</v>
      </c>
      <c r="AJ135" s="15">
        <f>IFERROR(VLOOKUP($D135,'Today''s Data'!$A$2:$BG$350,48,FALSE),"")</f>
        <v>-6.9099999999999995E-2</v>
      </c>
      <c r="AK135" s="15">
        <f>IFERROR(VLOOKUP($D135,'Today''s Data'!$A$2:$BG$350,47,FALSE),"")</f>
        <v>-3.1300000000000001E-2</v>
      </c>
      <c r="AL135" s="15">
        <f>IFERROR(VLOOKUP($D135,'Today''s Data'!$A$2:$BG$350,46,FALSE),"")</f>
        <v>-1.17E-2</v>
      </c>
      <c r="AM135" s="65">
        <v>1856899921</v>
      </c>
      <c r="AN135" s="65">
        <f t="shared" ref="AN135:AN198" si="49">IFERROR(AM135*G135,"")</f>
        <v>34538338530.600006</v>
      </c>
      <c r="AO135" s="65" t="str">
        <f t="shared" ref="AO135:AO198" si="50">IF(AN135&gt;200000000000,"BLUE CHIP",IF(AND(AN135&gt;100000000000,AN135&lt;200000000000),"2ND LINER",IF(AND(AN135&gt;3000000000,AN135&lt;100000000000),"3RD LINER",IF(AN135&lt;3000000000,"4TH LINER",""))))</f>
        <v>3RD LINER</v>
      </c>
      <c r="AP135" s="57">
        <f>IFERROR(VLOOKUP($D135,'Today''s Data'!$A$2:$BG$350,50,FALSE),"")</f>
        <v>14258592</v>
      </c>
    </row>
    <row r="136" spans="2:42" ht="16.5" hidden="1" customHeight="1" x14ac:dyDescent="0.35">
      <c r="B136" s="68">
        <v>131</v>
      </c>
      <c r="C136" s="11" t="s">
        <v>210</v>
      </c>
      <c r="D136" s="92" t="s">
        <v>211</v>
      </c>
      <c r="E136" s="12" t="s">
        <v>10</v>
      </c>
      <c r="F136" s="13" t="s">
        <v>61</v>
      </c>
      <c r="G136" s="65">
        <f>IFERROR(VLOOKUP($D136,'Today''s Data'!$A$2:$BD$350,2,FALSE),"")</f>
        <v>2.95</v>
      </c>
      <c r="H136" s="53">
        <f>IFERROR(VLOOKUP($D136,'Today''s Data'!$A$2:$BD$350,4,FALSE),"")</f>
        <v>-4.2200000000000001E-2</v>
      </c>
      <c r="I136" s="14">
        <f>IFERROR(VLOOKUP($D136,'Today''s Data'!$A$2:$BD$350,29,FALSE),"")</f>
        <v>52.652165570100003</v>
      </c>
      <c r="J136" s="65">
        <f>IFERROR(VLOOKUP($D136,'Today''s Data'!$A$2:$BD$350,20,FALSE),"")</f>
        <v>2.7423000000000002</v>
      </c>
      <c r="K136" s="65">
        <f>IFERROR(VLOOKUP(D136,'Today''s Data'!$A$2:$BD$350,2,FALSE),"")</f>
        <v>2.95</v>
      </c>
      <c r="L136" s="15">
        <f t="shared" si="40"/>
        <v>7.5739342887357328E-2</v>
      </c>
      <c r="M136" s="65">
        <f>IFERROR(VLOOKUP($D136,'Previous Data'!$A$2:$BD$350,20,FALSE),"")</f>
        <v>2.7433000000000001</v>
      </c>
      <c r="N136" s="65">
        <f>IFERROR(VLOOKUP($D136,'Previous Data'!$A$2:$BD$350,2,FALSE),"")</f>
        <v>3.05</v>
      </c>
      <c r="O136" s="15">
        <f t="shared" si="41"/>
        <v>0.11179965734699075</v>
      </c>
      <c r="P136" s="65">
        <f>IFERROR(VLOOKUP($D136,'Today''s Data'!$A$2:$BD$350,19,FALSE),"")</f>
        <v>2.8010000000000002</v>
      </c>
      <c r="Q136" s="65">
        <f>IFERROR(VLOOKUP($D136,'Today''s Data'!$A$2:$BD$350,2,FALSE),"")</f>
        <v>2.95</v>
      </c>
      <c r="R136" s="15">
        <f t="shared" si="42"/>
        <v>5.3195287397358092E-2</v>
      </c>
      <c r="S136" s="65">
        <f>IFERROR(VLOOKUP($D136,'Previous Data'!$A$2:$BD$350,19,FALSE),"")</f>
        <v>2.7753999999999999</v>
      </c>
      <c r="T136" s="65">
        <f>IFERROR(VLOOKUP($D136,'Previous Data'!$A$2:$BD$350,2,FALSE),"")</f>
        <v>3.05</v>
      </c>
      <c r="U136" s="15">
        <f t="shared" si="43"/>
        <v>9.8940693233407789E-2</v>
      </c>
      <c r="V136" s="64">
        <f t="shared" si="44"/>
        <v>2.1405389636436557E-2</v>
      </c>
      <c r="W136" s="65">
        <f>IFERROR(VLOOKUP($D136,'Today''s Data'!$A$2:$BD$350,18,FALSE),"")</f>
        <v>2.9344999999999999</v>
      </c>
      <c r="X136" s="65">
        <f>IFERROR(VLOOKUP($D136,'Today''s Data'!$A$2:$BD$350,2,FALSE),"")</f>
        <v>2.95</v>
      </c>
      <c r="Y136" s="15">
        <f t="shared" si="45"/>
        <v>5.2819901175669764E-3</v>
      </c>
      <c r="Z136" s="65">
        <f>IFERROR(VLOOKUP($D136,'Previous Data'!$A$2:$BD$350,18,FALSE),"")</f>
        <v>2.9424999999999999</v>
      </c>
      <c r="AA136" s="65">
        <f>IFERROR(VLOOKUP($D136,'Previous Data'!$A$2:$BD$350,2,FALSE),"")</f>
        <v>3.05</v>
      </c>
      <c r="AB136" s="15">
        <f t="shared" si="46"/>
        <v>3.6533559898045853E-2</v>
      </c>
      <c r="AC136" s="96" t="str">
        <f t="shared" si="47"/>
        <v>AOTS</v>
      </c>
      <c r="AD136" s="69">
        <f>IFERROR(VLOOKUP($D136,'Today''s Data'!$A$2:$BD$350,9,FALSE),"")</f>
        <v>172000</v>
      </c>
      <c r="AE136" s="69">
        <f>IFERROR(VLOOKUP($D136,'Today''s Data'!$A$2:$BD$350,39,FALSE),"")</f>
        <v>154800</v>
      </c>
      <c r="AF136" s="15">
        <f t="shared" si="48"/>
        <v>1.1111111111111112</v>
      </c>
      <c r="AG136" s="72">
        <f>IFERROR(VLOOKUP($D136,'Today''s Data'!$A$2:$BD$350,10,FALSE),"")</f>
        <v>496690</v>
      </c>
      <c r="AH136" s="15">
        <f>IFERROR(VLOOKUP($D136,'Today''s Data'!$A$2:$BD$350,32,FALSE),"")</f>
        <v>7.5200000000000003E-2</v>
      </c>
      <c r="AI136" s="12" t="str">
        <f>IFERROR(VLOOKUP($D136,'Today''s Data'!$A$2:$BD$350,33,FALSE),"")</f>
        <v>HIGH</v>
      </c>
      <c r="AJ136" s="15">
        <f>IFERROR(VLOOKUP($D136,'Today''s Data'!$A$2:$BG$350,48,FALSE),"")</f>
        <v>1.37E-2</v>
      </c>
      <c r="AK136" s="15">
        <f>IFERROR(VLOOKUP($D136,'Today''s Data'!$A$2:$BG$350,47,FALSE),"")</f>
        <v>6.5000000000000002E-2</v>
      </c>
      <c r="AL136" s="15">
        <f>IFERROR(VLOOKUP($D136,'Today''s Data'!$A$2:$BG$350,46,FALSE),"")</f>
        <v>0.1174</v>
      </c>
      <c r="AM136" s="65">
        <v>652500000</v>
      </c>
      <c r="AN136" s="65">
        <f t="shared" si="49"/>
        <v>1924875000</v>
      </c>
      <c r="AO136" s="65" t="str">
        <f t="shared" si="50"/>
        <v>4TH LINER</v>
      </c>
      <c r="AP136" s="57">
        <f>IFERROR(VLOOKUP($D136,'Today''s Data'!$A$2:$BG$350,50,FALSE),"")</f>
        <v>0</v>
      </c>
    </row>
    <row r="137" spans="2:42" ht="16.5" hidden="1" customHeight="1" x14ac:dyDescent="0.35">
      <c r="B137" s="67">
        <v>132</v>
      </c>
      <c r="C137" s="59" t="s">
        <v>39</v>
      </c>
      <c r="D137" s="93" t="s">
        <v>490</v>
      </c>
      <c r="E137" s="58" t="s">
        <v>663</v>
      </c>
      <c r="F137" s="60"/>
      <c r="G137" s="65">
        <f>IFERROR(VLOOKUP($D137,'Today''s Data'!$A$2:$BD$350,2,FALSE),"")</f>
        <v>11151.25</v>
      </c>
      <c r="H137" s="53">
        <f>IFERROR(VLOOKUP($D137,'Today''s Data'!$A$2:$BD$350,4,FALSE),"")</f>
        <v>-8.3000000000000001E-3</v>
      </c>
      <c r="I137" s="14">
        <f>IFERROR(VLOOKUP($D137,'Today''s Data'!$A$2:$BD$350,29,FALSE),"")</f>
        <v>33.039759825799997</v>
      </c>
      <c r="J137" s="65">
        <f>IFERROR(VLOOKUP($D137,'Today''s Data'!$A$2:$BD$350,20,FALSE),"")</f>
        <v>11231.486800000001</v>
      </c>
      <c r="K137" s="65">
        <f>IFERROR(VLOOKUP(D137,'Today''s Data'!$A$2:$BD$350,2,FALSE),"")</f>
        <v>11151.25</v>
      </c>
      <c r="L137" s="15">
        <f t="shared" si="40"/>
        <v>7.1953189104361024E-3</v>
      </c>
      <c r="M137" s="65">
        <f>IFERROR(VLOOKUP($D137,'Previous Data'!$A$2:$BD$350,20,FALSE),"")</f>
        <v>11233.308300000001</v>
      </c>
      <c r="N137" s="65">
        <f>IFERROR(VLOOKUP($D137,'Previous Data'!$A$2:$BD$350,2,FALSE),"")</f>
        <v>11322.02</v>
      </c>
      <c r="O137" s="15">
        <f t="shared" si="41"/>
        <v>7.8972015750693701E-3</v>
      </c>
      <c r="P137" s="65">
        <f>IFERROR(VLOOKUP($D137,'Today''s Data'!$A$2:$BD$350,19,FALSE),"")</f>
        <v>11508.390799999999</v>
      </c>
      <c r="Q137" s="65">
        <f>IFERROR(VLOOKUP($D137,'Today''s Data'!$A$2:$BD$350,2,FALSE),"")</f>
        <v>11151.25</v>
      </c>
      <c r="R137" s="15">
        <f t="shared" si="42"/>
        <v>3.2026974554422077E-2</v>
      </c>
      <c r="S137" s="65">
        <f>IFERROR(VLOOKUP($D137,'Previous Data'!$A$2:$BD$350,19,FALSE),"")</f>
        <v>11497.427</v>
      </c>
      <c r="T137" s="65">
        <f>IFERROR(VLOOKUP($D137,'Previous Data'!$A$2:$BD$350,2,FALSE),"")</f>
        <v>11322.02</v>
      </c>
      <c r="U137" s="15">
        <f t="shared" si="43"/>
        <v>1.5492553448942788E-2</v>
      </c>
      <c r="V137" s="64">
        <f t="shared" si="44"/>
        <v>2.4654260378064872E-2</v>
      </c>
      <c r="W137" s="65">
        <f>IFERROR(VLOOKUP($D137,'Today''s Data'!$A$2:$BD$350,18,FALSE),"")</f>
        <v>11592.8055</v>
      </c>
      <c r="X137" s="65">
        <f>IFERROR(VLOOKUP($D137,'Today''s Data'!$A$2:$BD$350,2,FALSE),"")</f>
        <v>11151.25</v>
      </c>
      <c r="Y137" s="15">
        <f t="shared" si="45"/>
        <v>3.9596951014460299E-2</v>
      </c>
      <c r="Z137" s="65">
        <f>IFERROR(VLOOKUP($D137,'Previous Data'!$A$2:$BD$350,18,FALSE),"")</f>
        <v>11672.343500000001</v>
      </c>
      <c r="AA137" s="65">
        <f>IFERROR(VLOOKUP($D137,'Previous Data'!$A$2:$BD$350,2,FALSE),"")</f>
        <v>11322.02</v>
      </c>
      <c r="AB137" s="15">
        <f t="shared" si="46"/>
        <v>3.0941784239914821E-2</v>
      </c>
      <c r="AC137" s="96" t="str">
        <f t="shared" si="47"/>
        <v>AOTS</v>
      </c>
      <c r="AD137" s="69">
        <f>IFERROR(VLOOKUP($D137,'Today''s Data'!$A$2:$BD$350,9,FALSE),"")</f>
        <v>84803222</v>
      </c>
      <c r="AE137" s="69">
        <f>IFERROR(VLOOKUP($D137,'Today''s Data'!$A$2:$BD$350,39,FALSE),"")</f>
        <v>92824308</v>
      </c>
      <c r="AF137" s="15">
        <f t="shared" si="48"/>
        <v>0.91358851821443154</v>
      </c>
      <c r="AG137" s="72">
        <f>IFERROR(VLOOKUP($D137,'Today''s Data'!$A$2:$BD$350,10,FALSE),"")</f>
        <v>1406106667.3599999</v>
      </c>
      <c r="AH137" s="15">
        <f>IFERROR(VLOOKUP($D137,'Today''s Data'!$A$2:$BD$350,32,FALSE),"")</f>
        <v>1.2999999999999999E-2</v>
      </c>
      <c r="AI137" s="12" t="str">
        <f>IFERROR(VLOOKUP($D137,'Today''s Data'!$A$2:$BD$350,33,FALSE),"")</f>
        <v>LOW</v>
      </c>
      <c r="AJ137" s="15">
        <f>IFERROR(VLOOKUP($D137,'Today''s Data'!$A$2:$BG$350,48,FALSE),"")</f>
        <v>-2.1700000000000001E-2</v>
      </c>
      <c r="AK137" s="15">
        <f>IFERROR(VLOOKUP($D137,'Today''s Data'!$A$2:$BG$350,47,FALSE),"")</f>
        <v>-5.4199999999999998E-2</v>
      </c>
      <c r="AL137" s="15">
        <f>IFERROR(VLOOKUP($D137,'Today''s Data'!$A$2:$BG$350,46,FALSE),"")</f>
        <v>-7.1000000000000004E-3</v>
      </c>
      <c r="AM137" s="65"/>
      <c r="AN137" s="65"/>
      <c r="AO137" s="65" t="s">
        <v>678</v>
      </c>
      <c r="AP137" s="57">
        <f>IFERROR(VLOOKUP($D137,'Today''s Data'!$A$2:$BG$350,50,FALSE),"")</f>
        <v>-1479984452.9998</v>
      </c>
    </row>
    <row r="138" spans="2:42" ht="16.5" hidden="1" customHeight="1" x14ac:dyDescent="0.35">
      <c r="B138" s="67">
        <v>133</v>
      </c>
      <c r="C138" s="11" t="s">
        <v>212</v>
      </c>
      <c r="D138" s="92" t="s">
        <v>213</v>
      </c>
      <c r="E138" s="12" t="s">
        <v>39</v>
      </c>
      <c r="F138" s="13" t="s">
        <v>124</v>
      </c>
      <c r="G138" s="65">
        <f>IFERROR(VLOOKUP($D138,'Today''s Data'!$A$2:$BD$350,2,FALSE),"")</f>
        <v>2.14</v>
      </c>
      <c r="H138" s="53">
        <f>IFERROR(VLOOKUP($D138,'Today''s Data'!$A$2:$BD$350,4,FALSE),"")</f>
        <v>5.4199999999999998E-2</v>
      </c>
      <c r="I138" s="14">
        <f>IFERROR(VLOOKUP($D138,'Today''s Data'!$A$2:$BD$350,29,FALSE),"")</f>
        <v>56.284963171800001</v>
      </c>
      <c r="J138" s="65">
        <f>IFERROR(VLOOKUP($D138,'Today''s Data'!$A$2:$BD$350,20,FALSE),"")</f>
        <v>2.0041000000000002</v>
      </c>
      <c r="K138" s="65">
        <f>IFERROR(VLOOKUP(D138,'Today''s Data'!$A$2:$BD$350,2,FALSE),"")</f>
        <v>2.14</v>
      </c>
      <c r="L138" s="15">
        <f t="shared" si="40"/>
        <v>6.7810987475674808E-2</v>
      </c>
      <c r="M138" s="65">
        <f>IFERROR(VLOOKUP($D138,'Previous Data'!$A$2:$BD$350,20,FALSE),"")</f>
        <v>1.9992000000000001</v>
      </c>
      <c r="N138" s="65">
        <f>IFERROR(VLOOKUP($D138,'Previous Data'!$A$2:$BD$350,2,FALSE),"")</f>
        <v>2.08</v>
      </c>
      <c r="O138" s="15">
        <f t="shared" si="41"/>
        <v>4.0416166466586627E-2</v>
      </c>
      <c r="P138" s="65">
        <f>IFERROR(VLOOKUP($D138,'Today''s Data'!$A$2:$BD$350,19,FALSE),"")</f>
        <v>2.0733999999999999</v>
      </c>
      <c r="Q138" s="65">
        <f>IFERROR(VLOOKUP($D138,'Today''s Data'!$A$2:$BD$350,2,FALSE),"")</f>
        <v>2.14</v>
      </c>
      <c r="R138" s="15">
        <f t="shared" si="42"/>
        <v>3.21211536606541E-2</v>
      </c>
      <c r="S138" s="65">
        <f>IFERROR(VLOOKUP($D138,'Previous Data'!$A$2:$BD$350,19,FALSE),"")</f>
        <v>2.08</v>
      </c>
      <c r="T138" s="65">
        <f>IFERROR(VLOOKUP($D138,'Previous Data'!$A$2:$BD$350,2,FALSE),"")</f>
        <v>2.08</v>
      </c>
      <c r="U138" s="15">
        <f t="shared" si="43"/>
        <v>0</v>
      </c>
      <c r="V138" s="64">
        <f t="shared" si="44"/>
        <v>3.4579112818721468E-2</v>
      </c>
      <c r="W138" s="65">
        <f>IFERROR(VLOOKUP($D138,'Today''s Data'!$A$2:$BD$350,18,FALSE),"")</f>
        <v>1.9590000000000001</v>
      </c>
      <c r="X138" s="65">
        <f>IFERROR(VLOOKUP($D138,'Today''s Data'!$A$2:$BD$350,2,FALSE),"")</f>
        <v>2.14</v>
      </c>
      <c r="Y138" s="15">
        <f t="shared" si="45"/>
        <v>9.239407861153652E-2</v>
      </c>
      <c r="Z138" s="65">
        <f>IFERROR(VLOOKUP($D138,'Previous Data'!$A$2:$BD$350,18,FALSE),"")</f>
        <v>1.9390000000000001</v>
      </c>
      <c r="AA138" s="65">
        <f>IFERROR(VLOOKUP($D138,'Previous Data'!$A$2:$BD$350,2,FALSE),"")</f>
        <v>2.08</v>
      </c>
      <c r="AB138" s="15">
        <f t="shared" si="46"/>
        <v>7.2717895822588974E-2</v>
      </c>
      <c r="AC138" s="96" t="str">
        <f>IF(AND(J138&gt;P138,J138&gt;W138,M138&gt;N138,J138&lt;K138,L138&lt;2%),"ZEUS STRIKE",IF(AND(W138&gt;Z138,P138&gt;S138,J138&gt;M138,G138&gt;W138,W138&gt;P138,P138&gt;J138),"AOTS+",IF(AND(W138&gt;P138,P138&gt;J138),"AOTS",IF(AND(G138&gt;J138,G138&gt;P138,G138&gt;W138,W138&gt;J138,J138&gt;P138,V138&lt;2%),"FOR AOTS",IF(AND(J138&gt;P138,P138&gt;W138,W138&gt;X138),"REVERSE AOTS",IF(AND(J138&gt;P138,P138&gt;W138),"REVERSE AOTS",""))))))</f>
        <v/>
      </c>
      <c r="AD138" s="69">
        <f>IFERROR(VLOOKUP($D138,'Today''s Data'!$A$2:$BD$350,9,FALSE),"")</f>
        <v>3314000</v>
      </c>
      <c r="AE138" s="69">
        <f>IFERROR(VLOOKUP($D138,'Today''s Data'!$A$2:$BD$350,39,FALSE),"")</f>
        <v>5057500</v>
      </c>
      <c r="AF138" s="15">
        <f t="shared" si="48"/>
        <v>0.65526445872466632</v>
      </c>
      <c r="AG138" s="72">
        <f>IFERROR(VLOOKUP($D138,'Today''s Data'!$A$2:$BD$350,10,FALSE),"")</f>
        <v>6999310</v>
      </c>
      <c r="AH138" s="15">
        <f>IFERROR(VLOOKUP($D138,'Today''s Data'!$A$2:$BD$350,32,FALSE),"")</f>
        <v>7.3999999999999996E-2</v>
      </c>
      <c r="AI138" s="12" t="str">
        <f>IFERROR(VLOOKUP($D138,'Today''s Data'!$A$2:$BD$350,33,FALSE),"")</f>
        <v>HIGH</v>
      </c>
      <c r="AJ138" s="15">
        <f>IFERROR(VLOOKUP($D138,'Today''s Data'!$A$2:$BG$350,48,FALSE),"")</f>
        <v>3.3799999999999997E-2</v>
      </c>
      <c r="AK138" s="15">
        <f>IFERROR(VLOOKUP($D138,'Today''s Data'!$A$2:$BG$350,47,FALSE),"")</f>
        <v>0.17580000000000001</v>
      </c>
      <c r="AL138" s="15">
        <f>IFERROR(VLOOKUP($D138,'Today''s Data'!$A$2:$BG$350,46,FALSE),"")</f>
        <v>-4.0399999999999998E-2</v>
      </c>
      <c r="AM138" s="65">
        <v>837130992</v>
      </c>
      <c r="AN138" s="65">
        <f t="shared" si="49"/>
        <v>1791460322.8800001</v>
      </c>
      <c r="AO138" s="65" t="str">
        <f t="shared" si="50"/>
        <v>4TH LINER</v>
      </c>
      <c r="AP138" s="57">
        <f>IFERROR(VLOOKUP($D138,'Today''s Data'!$A$2:$BG$350,50,FALSE),"")</f>
        <v>-3003740.0005000001</v>
      </c>
    </row>
    <row r="139" spans="2:42" ht="16.5" hidden="1" customHeight="1" x14ac:dyDescent="0.35">
      <c r="B139" s="68">
        <v>134</v>
      </c>
      <c r="C139" s="59" t="s">
        <v>439</v>
      </c>
      <c r="D139" s="93" t="s">
        <v>440</v>
      </c>
      <c r="E139" s="58" t="s">
        <v>10</v>
      </c>
      <c r="F139" s="60" t="s">
        <v>31</v>
      </c>
      <c r="G139" s="65">
        <f>IFERROR(VLOOKUP($D139,'Today''s Data'!$A$2:$BD$350,2,FALSE),"")</f>
        <v>8.3000000000000007</v>
      </c>
      <c r="H139" s="53">
        <f>IFERROR(VLOOKUP($D139,'Today''s Data'!$A$2:$BD$350,4,FALSE),"")</f>
        <v>-1.1999999999999999E-3</v>
      </c>
      <c r="I139" s="14">
        <f>IFERROR(VLOOKUP($D139,'Today''s Data'!$A$2:$BD$350,29,FALSE),"")</f>
        <v>45.662888040299997</v>
      </c>
      <c r="J139" s="65">
        <f>IFERROR(VLOOKUP($D139,'Today''s Data'!$A$2:$BD$350,20,FALSE),"")</f>
        <v>8.3466000000000005</v>
      </c>
      <c r="K139" s="65">
        <f>IFERROR(VLOOKUP(D139,'Today''s Data'!$A$2:$BD$350,2,FALSE),"")</f>
        <v>8.3000000000000007</v>
      </c>
      <c r="L139" s="15">
        <f t="shared" si="40"/>
        <v>5.6144578313252706E-3</v>
      </c>
      <c r="M139" s="65">
        <f>IFERROR(VLOOKUP($D139,'Previous Data'!$A$2:$BD$350,20,FALSE),"")</f>
        <v>8.3477999999999994</v>
      </c>
      <c r="N139" s="65">
        <f>IFERROR(VLOOKUP($D139,'Previous Data'!$A$2:$BD$350,2,FALSE),"")</f>
        <v>8.31</v>
      </c>
      <c r="O139" s="15">
        <f t="shared" si="41"/>
        <v>4.5487364620937359E-3</v>
      </c>
      <c r="P139" s="65">
        <f>IFERROR(VLOOKUP($D139,'Today''s Data'!$A$2:$BD$350,19,FALSE),"")</f>
        <v>8.3241999999999994</v>
      </c>
      <c r="Q139" s="65">
        <f>IFERROR(VLOOKUP($D139,'Today''s Data'!$A$2:$BD$350,2,FALSE),"")</f>
        <v>8.3000000000000007</v>
      </c>
      <c r="R139" s="15">
        <f t="shared" si="42"/>
        <v>2.9156626506022486E-3</v>
      </c>
      <c r="S139" s="65">
        <f>IFERROR(VLOOKUP($D139,'Previous Data'!$A$2:$BD$350,19,FALSE),"")</f>
        <v>8.3260000000000005</v>
      </c>
      <c r="T139" s="65">
        <f>IFERROR(VLOOKUP($D139,'Previous Data'!$A$2:$BD$350,2,FALSE),"")</f>
        <v>8.31</v>
      </c>
      <c r="U139" s="15">
        <f t="shared" si="43"/>
        <v>1.9253910950661869E-3</v>
      </c>
      <c r="V139" s="64">
        <f t="shared" si="44"/>
        <v>2.6909492804114616E-3</v>
      </c>
      <c r="W139" s="65">
        <f>IFERROR(VLOOKUP($D139,'Today''s Data'!$A$2:$BD$350,18,FALSE),"")</f>
        <v>8.3049999999999997</v>
      </c>
      <c r="X139" s="65">
        <f>IFERROR(VLOOKUP($D139,'Today''s Data'!$A$2:$BD$350,2,FALSE),"")</f>
        <v>8.3000000000000007</v>
      </c>
      <c r="Y139" s="15">
        <f t="shared" si="45"/>
        <v>6.0240963855409701E-4</v>
      </c>
      <c r="Z139" s="65">
        <f>IFERROR(VLOOKUP($D139,'Previous Data'!$A$2:$BD$350,18,FALSE),"")</f>
        <v>8.3055000000000003</v>
      </c>
      <c r="AA139" s="65">
        <f>IFERROR(VLOOKUP($D139,'Previous Data'!$A$2:$BD$350,2,FALSE),"")</f>
        <v>8.31</v>
      </c>
      <c r="AB139" s="15">
        <f t="shared" si="46"/>
        <v>5.4180964421168744E-4</v>
      </c>
      <c r="AC139" s="96" t="str">
        <f t="shared" si="47"/>
        <v>REVERSE AOTS</v>
      </c>
      <c r="AD139" s="69">
        <f>IFERROR(VLOOKUP($D139,'Today''s Data'!$A$2:$BD$350,9,FALSE),"")</f>
        <v>19100</v>
      </c>
      <c r="AE139" s="69">
        <f>IFERROR(VLOOKUP($D139,'Today''s Data'!$A$2:$BD$350,39,FALSE),"")</f>
        <v>22135</v>
      </c>
      <c r="AF139" s="15">
        <f t="shared" si="48"/>
        <v>0.86288683081093287</v>
      </c>
      <c r="AG139" s="72">
        <f>IFERROR(VLOOKUP($D139,'Today''s Data'!$A$2:$BD$350,10,FALSE),"")</f>
        <v>158540</v>
      </c>
      <c r="AH139" s="15">
        <f>IFERROR(VLOOKUP($D139,'Today''s Data'!$A$2:$BD$350,32,FALSE),"")</f>
        <v>4.7999999999999996E-3</v>
      </c>
      <c r="AI139" s="12" t="str">
        <f>IFERROR(VLOOKUP($D139,'Today''s Data'!$A$2:$BD$350,33,FALSE),"")</f>
        <v>LOW</v>
      </c>
      <c r="AJ139" s="15">
        <f>IFERROR(VLOOKUP($D139,'Today''s Data'!$A$2:$BG$350,48,FALSE),"")</f>
        <v>0</v>
      </c>
      <c r="AK139" s="15">
        <f>IFERROR(VLOOKUP($D139,'Today''s Data'!$A$2:$BG$350,47,FALSE),"")</f>
        <v>0</v>
      </c>
      <c r="AL139" s="15">
        <f>IFERROR(VLOOKUP($D139,'Today''s Data'!$A$2:$BG$350,46,FALSE),"")</f>
        <v>-6.0000000000000001E-3</v>
      </c>
      <c r="AM139" s="65">
        <v>690000000</v>
      </c>
      <c r="AN139" s="65">
        <f t="shared" si="49"/>
        <v>5727000000.000001</v>
      </c>
      <c r="AO139" s="65" t="str">
        <f t="shared" si="50"/>
        <v>3RD LINER</v>
      </c>
      <c r="AP139" s="57">
        <f>IFERROR(VLOOKUP($D139,'Today''s Data'!$A$2:$BG$350,50,FALSE),"")</f>
        <v>0</v>
      </c>
    </row>
    <row r="140" spans="2:42" ht="16.5" hidden="1" customHeight="1" x14ac:dyDescent="0.35">
      <c r="B140" s="67">
        <v>135</v>
      </c>
      <c r="C140" s="11" t="s">
        <v>214</v>
      </c>
      <c r="D140" s="92" t="s">
        <v>215</v>
      </c>
      <c r="E140" s="12" t="s">
        <v>10</v>
      </c>
      <c r="F140" s="13" t="s">
        <v>120</v>
      </c>
      <c r="G140" s="65">
        <f>IFERROR(VLOOKUP($D140,'Today''s Data'!$A$2:$BD$350,2,FALSE),"")</f>
        <v>13</v>
      </c>
      <c r="H140" s="53">
        <f>IFERROR(VLOOKUP($D140,'Today''s Data'!$A$2:$BD$350,4,FALSE),"")</f>
        <v>-1.52E-2</v>
      </c>
      <c r="I140" s="14">
        <f>IFERROR(VLOOKUP($D140,'Today''s Data'!$A$2:$BD$350,29,FALSE),"")</f>
        <v>46.419994047700001</v>
      </c>
      <c r="J140" s="65">
        <f>IFERROR(VLOOKUP($D140,'Today''s Data'!$A$2:$BD$350,20,FALSE),"")</f>
        <v>12.743600000000001</v>
      </c>
      <c r="K140" s="65">
        <f>IFERROR(VLOOKUP(D140,'Today''s Data'!$A$2:$BD$350,2,FALSE),"")</f>
        <v>13</v>
      </c>
      <c r="L140" s="15">
        <f t="shared" si="40"/>
        <v>2.0119903324021412E-2</v>
      </c>
      <c r="M140" s="65">
        <f>IFERROR(VLOOKUP($D140,'Previous Data'!$A$2:$BD$350,20,FALSE),"")</f>
        <v>12.734999999999999</v>
      </c>
      <c r="N140" s="65">
        <f>IFERROR(VLOOKUP($D140,'Previous Data'!$A$2:$BD$350,2,FALSE),"")</f>
        <v>12.84</v>
      </c>
      <c r="O140" s="15">
        <f t="shared" si="41"/>
        <v>8.2449941107185266E-3</v>
      </c>
      <c r="P140" s="65">
        <f>IFERROR(VLOOKUP($D140,'Today''s Data'!$A$2:$BD$350,19,FALSE),"")</f>
        <v>13.260400000000001</v>
      </c>
      <c r="Q140" s="65">
        <f>IFERROR(VLOOKUP($D140,'Today''s Data'!$A$2:$BD$350,2,FALSE),"")</f>
        <v>13</v>
      </c>
      <c r="R140" s="15">
        <f t="shared" si="42"/>
        <v>2.0030769230769279E-2</v>
      </c>
      <c r="S140" s="65">
        <f>IFERROR(VLOOKUP($D140,'Previous Data'!$A$2:$BD$350,19,FALSE),"")</f>
        <v>13.2164</v>
      </c>
      <c r="T140" s="65">
        <f>IFERROR(VLOOKUP($D140,'Previous Data'!$A$2:$BD$350,2,FALSE),"")</f>
        <v>12.84</v>
      </c>
      <c r="U140" s="15">
        <f t="shared" si="43"/>
        <v>2.9314641744548311E-2</v>
      </c>
      <c r="V140" s="64">
        <f t="shared" si="44"/>
        <v>4.0553689695219552E-2</v>
      </c>
      <c r="W140" s="65">
        <f>IFERROR(VLOOKUP($D140,'Today''s Data'!$A$2:$BD$350,18,FALSE),"")</f>
        <v>13.260999999999999</v>
      </c>
      <c r="X140" s="65">
        <f>IFERROR(VLOOKUP($D140,'Today''s Data'!$A$2:$BD$350,2,FALSE),"")</f>
        <v>13</v>
      </c>
      <c r="Y140" s="15">
        <f t="shared" si="45"/>
        <v>2.0076923076923017E-2</v>
      </c>
      <c r="Z140" s="65">
        <f>IFERROR(VLOOKUP($D140,'Previous Data'!$A$2:$BD$350,18,FALSE),"")</f>
        <v>13.349</v>
      </c>
      <c r="AA140" s="65">
        <f>IFERROR(VLOOKUP($D140,'Previous Data'!$A$2:$BD$350,2,FALSE),"")</f>
        <v>12.84</v>
      </c>
      <c r="AB140" s="15">
        <f t="shared" si="46"/>
        <v>3.9641744548286631E-2</v>
      </c>
      <c r="AC140" s="96" t="str">
        <f t="shared" si="47"/>
        <v>AOTS</v>
      </c>
      <c r="AD140" s="69">
        <f>IFERROR(VLOOKUP($D140,'Today''s Data'!$A$2:$BD$350,9,FALSE),"")</f>
        <v>2400</v>
      </c>
      <c r="AE140" s="69">
        <f>IFERROR(VLOOKUP($D140,'Today''s Data'!$A$2:$BD$350,39,FALSE),"")</f>
        <v>26355</v>
      </c>
      <c r="AF140" s="15">
        <f t="shared" si="48"/>
        <v>9.1064314171883889E-2</v>
      </c>
      <c r="AG140" s="72">
        <f>IFERROR(VLOOKUP($D140,'Today''s Data'!$A$2:$BD$350,10,FALSE),"")</f>
        <v>31680</v>
      </c>
      <c r="AH140" s="15">
        <f>IFERROR(VLOOKUP($D140,'Today''s Data'!$A$2:$BD$350,32,FALSE),"")</f>
        <v>4.0899999999999999E-2</v>
      </c>
      <c r="AI140" s="12" t="str">
        <f>IFERROR(VLOOKUP($D140,'Today''s Data'!$A$2:$BD$350,33,FALSE),"")</f>
        <v>NEUTRAL</v>
      </c>
      <c r="AJ140" s="15">
        <f>IFERROR(VLOOKUP($D140,'Today''s Data'!$A$2:$BG$350,48,FALSE),"")</f>
        <v>-7.6E-3</v>
      </c>
      <c r="AK140" s="15">
        <f>IFERROR(VLOOKUP($D140,'Today''s Data'!$A$2:$BG$350,47,FALSE),"")</f>
        <v>0</v>
      </c>
      <c r="AL140" s="15">
        <f>IFERROR(VLOOKUP($D140,'Today''s Data'!$A$2:$BG$350,46,FALSE),"")</f>
        <v>0</v>
      </c>
      <c r="AM140" s="65">
        <v>748933221</v>
      </c>
      <c r="AN140" s="65">
        <f t="shared" si="49"/>
        <v>9736131873</v>
      </c>
      <c r="AO140" s="65" t="str">
        <f t="shared" si="50"/>
        <v>3RD LINER</v>
      </c>
      <c r="AP140" s="57">
        <f>IFERROR(VLOOKUP($D140,'Today''s Data'!$A$2:$BG$350,50,FALSE),"")</f>
        <v>3708054</v>
      </c>
    </row>
    <row r="141" spans="2:42" ht="16.5" hidden="1" customHeight="1" x14ac:dyDescent="0.35">
      <c r="B141" s="67">
        <v>136</v>
      </c>
      <c r="C141" s="59" t="s">
        <v>216</v>
      </c>
      <c r="D141" s="93" t="s">
        <v>217</v>
      </c>
      <c r="E141" s="58" t="s">
        <v>14</v>
      </c>
      <c r="F141" s="60" t="s">
        <v>14</v>
      </c>
      <c r="G141" s="65">
        <f>IFERROR(VLOOKUP($D141,'Today''s Data'!$A$2:$BD$350,2,FALSE),"")</f>
        <v>0.7</v>
      </c>
      <c r="H141" s="53">
        <f>IFERROR(VLOOKUP($D141,'Today''s Data'!$A$2:$BD$350,4,FALSE),"")</f>
        <v>0</v>
      </c>
      <c r="I141" s="14">
        <f>IFERROR(VLOOKUP($D141,'Today''s Data'!$A$2:$BD$350,29,FALSE),"")</f>
        <v>34.834802227099999</v>
      </c>
      <c r="J141" s="65">
        <f>IFERROR(VLOOKUP($D141,'Today''s Data'!$A$2:$BD$350,20,FALSE),"")</f>
        <v>0.79659999999999997</v>
      </c>
      <c r="K141" s="65">
        <f>IFERROR(VLOOKUP(D141,'Today''s Data'!$A$2:$BD$350,2,FALSE),"")</f>
        <v>0.7</v>
      </c>
      <c r="L141" s="15">
        <f t="shared" si="40"/>
        <v>0.13800000000000004</v>
      </c>
      <c r="M141" s="65">
        <f>IFERROR(VLOOKUP($D141,'Previous Data'!$A$2:$BD$350,20,FALSE),"")</f>
        <v>0.80130000000000001</v>
      </c>
      <c r="N141" s="65">
        <f>IFERROR(VLOOKUP($D141,'Previous Data'!$A$2:$BD$350,2,FALSE),"")</f>
        <v>0.72</v>
      </c>
      <c r="O141" s="15">
        <f t="shared" si="41"/>
        <v>0.11291666666666672</v>
      </c>
      <c r="P141" s="65">
        <f>IFERROR(VLOOKUP($D141,'Today''s Data'!$A$2:$BD$350,19,FALSE),"")</f>
        <v>0.75960000000000005</v>
      </c>
      <c r="Q141" s="65">
        <f>IFERROR(VLOOKUP($D141,'Today''s Data'!$A$2:$BD$350,2,FALSE),"")</f>
        <v>0.7</v>
      </c>
      <c r="R141" s="15">
        <f t="shared" si="42"/>
        <v>8.5142857142857284E-2</v>
      </c>
      <c r="S141" s="65">
        <f>IFERROR(VLOOKUP($D141,'Previous Data'!$A$2:$BD$350,19,FALSE),"")</f>
        <v>0.76039999999999996</v>
      </c>
      <c r="T141" s="65">
        <f>IFERROR(VLOOKUP($D141,'Previous Data'!$A$2:$BD$350,2,FALSE),"")</f>
        <v>0.72</v>
      </c>
      <c r="U141" s="15">
        <f t="shared" si="43"/>
        <v>5.6111111111111105E-2</v>
      </c>
      <c r="V141" s="64">
        <f t="shared" si="44"/>
        <v>4.8709847288046233E-2</v>
      </c>
      <c r="W141" s="65">
        <f>IFERROR(VLOOKUP($D141,'Today''s Data'!$A$2:$BD$350,18,FALSE),"")</f>
        <v>0.751</v>
      </c>
      <c r="X141" s="65">
        <f>IFERROR(VLOOKUP($D141,'Today''s Data'!$A$2:$BD$350,2,FALSE),"")</f>
        <v>0.7</v>
      </c>
      <c r="Y141" s="15">
        <f t="shared" si="45"/>
        <v>7.2857142857142926E-2</v>
      </c>
      <c r="Z141" s="65">
        <f>IFERROR(VLOOKUP($D141,'Previous Data'!$A$2:$BD$350,18,FALSE),"")</f>
        <v>0.75600000000000001</v>
      </c>
      <c r="AA141" s="65">
        <f>IFERROR(VLOOKUP($D141,'Previous Data'!$A$2:$BD$350,2,FALSE),"")</f>
        <v>0.72</v>
      </c>
      <c r="AB141" s="15">
        <f t="shared" si="46"/>
        <v>5.0000000000000044E-2</v>
      </c>
      <c r="AC141" s="96" t="str">
        <f t="shared" si="47"/>
        <v>REVERSE AOTS</v>
      </c>
      <c r="AD141" s="69">
        <f>IFERROR(VLOOKUP($D141,'Today''s Data'!$A$2:$BD$350,9,FALSE),"")</f>
        <v>1068000</v>
      </c>
      <c r="AE141" s="69">
        <f>IFERROR(VLOOKUP($D141,'Today''s Data'!$A$2:$BD$350,39,FALSE),"")</f>
        <v>253600</v>
      </c>
      <c r="AF141" s="15">
        <f t="shared" si="48"/>
        <v>4.2113564668769712</v>
      </c>
      <c r="AG141" s="72">
        <f>IFERROR(VLOOKUP($D141,'Today''s Data'!$A$2:$BD$350,10,FALSE),"")</f>
        <v>743040</v>
      </c>
      <c r="AH141" s="15">
        <f>IFERROR(VLOOKUP($D141,'Today''s Data'!$A$2:$BD$350,32,FALSE),"")</f>
        <v>4.6300000000000001E-2</v>
      </c>
      <c r="AI141" s="12" t="str">
        <f>IFERROR(VLOOKUP($D141,'Today''s Data'!$A$2:$BD$350,33,FALSE),"")</f>
        <v>NEUTRAL</v>
      </c>
      <c r="AJ141" s="15">
        <f>IFERROR(VLOOKUP($D141,'Today''s Data'!$A$2:$BG$350,48,FALSE),"")</f>
        <v>0</v>
      </c>
      <c r="AK141" s="15">
        <f>IFERROR(VLOOKUP($D141,'Today''s Data'!$A$2:$BG$350,47,FALSE),"")</f>
        <v>-9.0899999999999995E-2</v>
      </c>
      <c r="AL141" s="15">
        <f>IFERROR(VLOOKUP($D141,'Today''s Data'!$A$2:$BG$350,46,FALSE),"")</f>
        <v>-5.4100000000000002E-2</v>
      </c>
      <c r="AM141" s="65">
        <v>1327113964</v>
      </c>
      <c r="AN141" s="65">
        <f t="shared" si="49"/>
        <v>928979774.79999995</v>
      </c>
      <c r="AO141" s="65" t="str">
        <f t="shared" si="50"/>
        <v>4TH LINER</v>
      </c>
      <c r="AP141" s="57">
        <f>IFERROR(VLOOKUP($D141,'Today''s Data'!$A$2:$BG$350,50,FALSE),"")</f>
        <v>0</v>
      </c>
    </row>
    <row r="142" spans="2:42" ht="16.5" hidden="1" customHeight="1" x14ac:dyDescent="0.35">
      <c r="B142" s="68">
        <v>137</v>
      </c>
      <c r="C142" s="11" t="s">
        <v>218</v>
      </c>
      <c r="D142" s="92" t="s">
        <v>219</v>
      </c>
      <c r="E142" s="12" t="s">
        <v>10</v>
      </c>
      <c r="F142" s="13" t="s">
        <v>61</v>
      </c>
      <c r="G142" s="65">
        <f>IFERROR(VLOOKUP($D142,'Today''s Data'!$A$2:$BD$350,2,FALSE),"")</f>
        <v>0.13500000000000001</v>
      </c>
      <c r="H142" s="53">
        <f>IFERROR(VLOOKUP($D142,'Today''s Data'!$A$2:$BD$350,4,FALSE),"")</f>
        <v>0</v>
      </c>
      <c r="I142" s="14">
        <f>IFERROR(VLOOKUP($D142,'Today''s Data'!$A$2:$BD$350,29,FALSE),"")</f>
        <v>41.411129734399999</v>
      </c>
      <c r="J142" s="65">
        <f>IFERROR(VLOOKUP($D142,'Today''s Data'!$A$2:$BD$350,20,FALSE),"")</f>
        <v>0.14662</v>
      </c>
      <c r="K142" s="65">
        <f>IFERROR(VLOOKUP(D142,'Today''s Data'!$A$2:$BD$350,2,FALSE),"")</f>
        <v>0.13500000000000001</v>
      </c>
      <c r="L142" s="15">
        <f t="shared" si="40"/>
        <v>8.6074074074074011E-2</v>
      </c>
      <c r="M142" s="65">
        <f>IFERROR(VLOOKUP($D142,'Previous Data'!$A$2:$BD$350,20,FALSE),"")</f>
        <v>0.14713999999999999</v>
      </c>
      <c r="N142" s="65">
        <f>IFERROR(VLOOKUP($D142,'Previous Data'!$A$2:$BD$350,2,FALSE),"")</f>
        <v>0.13300000000000001</v>
      </c>
      <c r="O142" s="15">
        <f t="shared" si="41"/>
        <v>0.1063157894736841</v>
      </c>
      <c r="P142" s="65">
        <f>IFERROR(VLOOKUP($D142,'Today''s Data'!$A$2:$BD$350,19,FALSE),"")</f>
        <v>0.14104</v>
      </c>
      <c r="Q142" s="65">
        <f>IFERROR(VLOOKUP($D142,'Today''s Data'!$A$2:$BD$350,2,FALSE),"")</f>
        <v>0.13500000000000001</v>
      </c>
      <c r="R142" s="15">
        <f t="shared" si="42"/>
        <v>4.4740740740740664E-2</v>
      </c>
      <c r="S142" s="65">
        <f>IFERROR(VLOOKUP($D142,'Previous Data'!$A$2:$BD$350,19,FALSE),"")</f>
        <v>0.14136000000000001</v>
      </c>
      <c r="T142" s="65">
        <f>IFERROR(VLOOKUP($D142,'Previous Data'!$A$2:$BD$350,2,FALSE),"")</f>
        <v>0.13300000000000001</v>
      </c>
      <c r="U142" s="15">
        <f t="shared" si="43"/>
        <v>6.2857142857142903E-2</v>
      </c>
      <c r="V142" s="64">
        <f t="shared" si="44"/>
        <v>3.9563244469654008E-2</v>
      </c>
      <c r="W142" s="65">
        <f>IFERROR(VLOOKUP($D142,'Today''s Data'!$A$2:$BD$350,18,FALSE),"")</f>
        <v>0.14005000000000001</v>
      </c>
      <c r="X142" s="65">
        <f>IFERROR(VLOOKUP($D142,'Today''s Data'!$A$2:$BD$350,2,FALSE),"")</f>
        <v>0.13500000000000001</v>
      </c>
      <c r="Y142" s="15">
        <f t="shared" si="45"/>
        <v>3.7407407407407396E-2</v>
      </c>
      <c r="Z142" s="65">
        <f>IFERROR(VLOOKUP($D142,'Previous Data'!$A$2:$BD$350,18,FALSE),"")</f>
        <v>0.14069999999999999</v>
      </c>
      <c r="AA142" s="65">
        <f>IFERROR(VLOOKUP($D142,'Previous Data'!$A$2:$BD$350,2,FALSE),"")</f>
        <v>0.13300000000000001</v>
      </c>
      <c r="AB142" s="15">
        <f t="shared" si="46"/>
        <v>5.7894736842105145E-2</v>
      </c>
      <c r="AC142" s="96" t="str">
        <f t="shared" si="47"/>
        <v>REVERSE AOTS</v>
      </c>
      <c r="AD142" s="69">
        <f>IFERROR(VLOOKUP($D142,'Today''s Data'!$A$2:$BD$350,9,FALSE),"")</f>
        <v>4680000</v>
      </c>
      <c r="AE142" s="69">
        <f>IFERROR(VLOOKUP($D142,'Today''s Data'!$A$2:$BD$350,39,FALSE),"")</f>
        <v>12513000</v>
      </c>
      <c r="AF142" s="15">
        <f t="shared" si="48"/>
        <v>0.37401102853032847</v>
      </c>
      <c r="AG142" s="72">
        <f>IFERROR(VLOOKUP($D142,'Today''s Data'!$A$2:$BD$350,10,FALSE),"")</f>
        <v>624780</v>
      </c>
      <c r="AH142" s="15">
        <f>IFERROR(VLOOKUP($D142,'Today''s Data'!$A$2:$BD$350,32,FALSE),"")</f>
        <v>2.98E-2</v>
      </c>
      <c r="AI142" s="12" t="str">
        <f>IFERROR(VLOOKUP($D142,'Today''s Data'!$A$2:$BD$350,33,FALSE),"")</f>
        <v>LOW</v>
      </c>
      <c r="AJ142" s="15">
        <f>IFERROR(VLOOKUP($D142,'Today''s Data'!$A$2:$BG$350,48,FALSE),"")</f>
        <v>0</v>
      </c>
      <c r="AK142" s="15">
        <f>IFERROR(VLOOKUP($D142,'Today''s Data'!$A$2:$BG$350,47,FALSE),"")</f>
        <v>-4.9299999999999997E-2</v>
      </c>
      <c r="AL142" s="15">
        <f>IFERROR(VLOOKUP($D142,'Today''s Data'!$A$2:$BG$350,46,FALSE),"")</f>
        <v>-4.2599999999999999E-2</v>
      </c>
      <c r="AM142" s="65">
        <v>4885748685</v>
      </c>
      <c r="AN142" s="65">
        <f t="shared" si="49"/>
        <v>659576072.47500002</v>
      </c>
      <c r="AO142" s="65" t="str">
        <f t="shared" si="50"/>
        <v>4TH LINER</v>
      </c>
      <c r="AP142" s="57">
        <f>IFERROR(VLOOKUP($D142,'Today''s Data'!$A$2:$BG$350,50,FALSE),"")</f>
        <v>414739.99920000002</v>
      </c>
    </row>
    <row r="143" spans="2:42" ht="16.5" hidden="1" customHeight="1" x14ac:dyDescent="0.35">
      <c r="B143" s="67">
        <v>138</v>
      </c>
      <c r="C143" s="59" t="s">
        <v>220</v>
      </c>
      <c r="D143" s="93" t="s">
        <v>221</v>
      </c>
      <c r="E143" s="58" t="s">
        <v>10</v>
      </c>
      <c r="F143" s="60" t="s">
        <v>61</v>
      </c>
      <c r="G143" s="65">
        <f>IFERROR(VLOOKUP($D143,'Today''s Data'!$A$2:$BD$350,2,FALSE),"")</f>
        <v>1.52</v>
      </c>
      <c r="H143" s="53">
        <f>IFERROR(VLOOKUP($D143,'Today''s Data'!$A$2:$BD$350,4,FALSE),"")</f>
        <v>-1.2999999999999999E-2</v>
      </c>
      <c r="I143" s="14">
        <f>IFERROR(VLOOKUP($D143,'Today''s Data'!$A$2:$BD$350,29,FALSE),"")</f>
        <v>49.452217359400002</v>
      </c>
      <c r="J143" s="65">
        <f>IFERROR(VLOOKUP($D143,'Today''s Data'!$A$2:$BD$350,20,FALSE),"")</f>
        <v>1.4216</v>
      </c>
      <c r="K143" s="65">
        <f>IFERROR(VLOOKUP(D143,'Today''s Data'!$A$2:$BD$350,2,FALSE),"")</f>
        <v>1.52</v>
      </c>
      <c r="L143" s="15">
        <f t="shared" si="40"/>
        <v>6.9217782779966264E-2</v>
      </c>
      <c r="M143" s="65">
        <f>IFERROR(VLOOKUP($D143,'Previous Data'!$A$2:$BD$350,20,FALSE),"")</f>
        <v>1.4175</v>
      </c>
      <c r="N143" s="65">
        <f>IFERROR(VLOOKUP($D143,'Previous Data'!$A$2:$BD$350,2,FALSE),"")</f>
        <v>1.47</v>
      </c>
      <c r="O143" s="15">
        <f t="shared" si="41"/>
        <v>3.7037037037037028E-2</v>
      </c>
      <c r="P143" s="65">
        <f>IFERROR(VLOOKUP($D143,'Today''s Data'!$A$2:$BD$350,19,FALSE),"")</f>
        <v>1.4765999999999999</v>
      </c>
      <c r="Q143" s="65">
        <f>IFERROR(VLOOKUP($D143,'Today''s Data'!$A$2:$BD$350,2,FALSE),"")</f>
        <v>1.52</v>
      </c>
      <c r="R143" s="15">
        <f t="shared" si="42"/>
        <v>2.9391846133008336E-2</v>
      </c>
      <c r="S143" s="65">
        <f>IFERROR(VLOOKUP($D143,'Previous Data'!$A$2:$BD$350,19,FALSE),"")</f>
        <v>1.4690000000000001</v>
      </c>
      <c r="T143" s="65">
        <f>IFERROR(VLOOKUP($D143,'Previous Data'!$A$2:$BD$350,2,FALSE),"")</f>
        <v>1.47</v>
      </c>
      <c r="U143" s="15">
        <f t="shared" si="43"/>
        <v>6.8073519400945533E-4</v>
      </c>
      <c r="V143" s="64">
        <f t="shared" si="44"/>
        <v>3.8688801350590843E-2</v>
      </c>
      <c r="W143" s="65">
        <f>IFERROR(VLOOKUP($D143,'Today''s Data'!$A$2:$BD$350,18,FALSE),"")</f>
        <v>1.5734999999999999</v>
      </c>
      <c r="X143" s="65">
        <f>IFERROR(VLOOKUP($D143,'Today''s Data'!$A$2:$BD$350,2,FALSE),"")</f>
        <v>1.52</v>
      </c>
      <c r="Y143" s="15">
        <f t="shared" si="45"/>
        <v>3.5197368421052554E-2</v>
      </c>
      <c r="Z143" s="65">
        <f>IFERROR(VLOOKUP($D143,'Previous Data'!$A$2:$BD$350,18,FALSE),"")</f>
        <v>1.5640000000000001</v>
      </c>
      <c r="AA143" s="65">
        <f>IFERROR(VLOOKUP($D143,'Previous Data'!$A$2:$BD$350,2,FALSE),"")</f>
        <v>1.47</v>
      </c>
      <c r="AB143" s="15">
        <f t="shared" si="46"/>
        <v>6.3945578231292571E-2</v>
      </c>
      <c r="AC143" s="96" t="str">
        <f t="shared" si="47"/>
        <v>AOTS</v>
      </c>
      <c r="AD143" s="69">
        <f>IFERROR(VLOOKUP($D143,'Today''s Data'!$A$2:$BD$350,9,FALSE),"")</f>
        <v>787000</v>
      </c>
      <c r="AE143" s="69">
        <f>IFERROR(VLOOKUP($D143,'Today''s Data'!$A$2:$BD$350,39,FALSE),"")</f>
        <v>2398950</v>
      </c>
      <c r="AF143" s="15">
        <f t="shared" si="48"/>
        <v>0.32806019300110467</v>
      </c>
      <c r="AG143" s="72">
        <f>IFERROR(VLOOKUP($D143,'Today''s Data'!$A$2:$BD$350,10,FALSE),"")</f>
        <v>1166840</v>
      </c>
      <c r="AH143" s="15">
        <f>IFERROR(VLOOKUP($D143,'Today''s Data'!$A$2:$BD$350,32,FALSE),"")</f>
        <v>5.8400000000000001E-2</v>
      </c>
      <c r="AI143" s="12" t="str">
        <f>IFERROR(VLOOKUP($D143,'Today''s Data'!$A$2:$BD$350,33,FALSE),"")</f>
        <v>HIGH</v>
      </c>
      <c r="AJ143" s="15">
        <f>IFERROR(VLOOKUP($D143,'Today''s Data'!$A$2:$BG$350,48,FALSE),"")</f>
        <v>0</v>
      </c>
      <c r="AK143" s="15">
        <f>IFERROR(VLOOKUP($D143,'Today''s Data'!$A$2:$BG$350,47,FALSE),"")</f>
        <v>-9.5200000000000007E-2</v>
      </c>
      <c r="AL143" s="15">
        <f>IFERROR(VLOOKUP($D143,'Today''s Data'!$A$2:$BG$350,46,FALSE),"")</f>
        <v>8.5699999999999998E-2</v>
      </c>
      <c r="AM143" s="65">
        <v>1074324234</v>
      </c>
      <c r="AN143" s="65">
        <f t="shared" si="49"/>
        <v>1632972835.6800001</v>
      </c>
      <c r="AO143" s="65" t="str">
        <f t="shared" si="50"/>
        <v>4TH LINER</v>
      </c>
      <c r="AP143" s="57">
        <f>IFERROR(VLOOKUP($D143,'Today''s Data'!$A$2:$BG$350,50,FALSE),"")</f>
        <v>238370</v>
      </c>
    </row>
    <row r="144" spans="2:42" ht="16.5" hidden="1" customHeight="1" x14ac:dyDescent="0.35">
      <c r="B144" s="67">
        <v>139</v>
      </c>
      <c r="C144" s="11" t="s">
        <v>464</v>
      </c>
      <c r="D144" s="92" t="s">
        <v>465</v>
      </c>
      <c r="E144" s="12" t="s">
        <v>10</v>
      </c>
      <c r="F144" s="13" t="s">
        <v>61</v>
      </c>
      <c r="G144" s="65">
        <f>IFERROR(VLOOKUP($D144,'Today''s Data'!$A$2:$BD$350,2,FALSE),"")</f>
        <v>3.3</v>
      </c>
      <c r="H144" s="53">
        <f>IFERROR(VLOOKUP($D144,'Today''s Data'!$A$2:$BD$350,4,FALSE),"")</f>
        <v>3.0000000000000001E-3</v>
      </c>
      <c r="I144" s="14">
        <f>IFERROR(VLOOKUP($D144,'Today''s Data'!$A$2:$BD$350,29,FALSE),"")</f>
        <v>47.894128214799998</v>
      </c>
      <c r="J144" s="65">
        <f>IFERROR(VLOOKUP($D144,'Today''s Data'!$A$2:$BD$350,20,FALSE),"")</f>
        <v>3.2273000000000001</v>
      </c>
      <c r="K144" s="65">
        <f>IFERROR(VLOOKUP(D144,'Today''s Data'!$A$2:$BD$350,2,FALSE),"")</f>
        <v>3.3</v>
      </c>
      <c r="L144" s="15">
        <f t="shared" si="40"/>
        <v>2.2526570197998252E-2</v>
      </c>
      <c r="M144" s="65">
        <f>IFERROR(VLOOKUP($D144,'Previous Data'!$A$2:$BD$350,20,FALSE),"")</f>
        <v>3.2248000000000001</v>
      </c>
      <c r="N144" s="65">
        <f>IFERROR(VLOOKUP($D144,'Previous Data'!$A$2:$BD$350,2,FALSE),"")</f>
        <v>3.3</v>
      </c>
      <c r="O144" s="15">
        <f t="shared" si="41"/>
        <v>2.3319275613991476E-2</v>
      </c>
      <c r="P144" s="65">
        <f>IFERROR(VLOOKUP($D144,'Today''s Data'!$A$2:$BD$350,19,FALSE),"")</f>
        <v>3.2662</v>
      </c>
      <c r="Q144" s="65">
        <f>IFERROR(VLOOKUP($D144,'Today''s Data'!$A$2:$BD$350,2,FALSE),"")</f>
        <v>3.3</v>
      </c>
      <c r="R144" s="15">
        <f t="shared" si="42"/>
        <v>1.0348417120813126E-2</v>
      </c>
      <c r="S144" s="65">
        <f>IFERROR(VLOOKUP($D144,'Previous Data'!$A$2:$BD$350,19,FALSE),"")</f>
        <v>3.2566000000000002</v>
      </c>
      <c r="T144" s="65">
        <f>IFERROR(VLOOKUP($D144,'Previous Data'!$A$2:$BD$350,2,FALSE),"")</f>
        <v>3.3</v>
      </c>
      <c r="U144" s="15">
        <f t="shared" si="43"/>
        <v>1.3326782533930989E-2</v>
      </c>
      <c r="V144" s="64">
        <f t="shared" si="44"/>
        <v>1.2053419266879414E-2</v>
      </c>
      <c r="W144" s="65">
        <f>IFERROR(VLOOKUP($D144,'Today''s Data'!$A$2:$BD$350,18,FALSE),"")</f>
        <v>3.3650000000000002</v>
      </c>
      <c r="X144" s="65">
        <f>IFERROR(VLOOKUP($D144,'Today''s Data'!$A$2:$BD$350,2,FALSE),"")</f>
        <v>3.3</v>
      </c>
      <c r="Y144" s="15">
        <f t="shared" si="45"/>
        <v>1.9696969696969817E-2</v>
      </c>
      <c r="Z144" s="65">
        <f>IFERROR(VLOOKUP($D144,'Previous Data'!$A$2:$BD$350,18,FALSE),"")</f>
        <v>3.3610000000000002</v>
      </c>
      <c r="AA144" s="65">
        <f>IFERROR(VLOOKUP($D144,'Previous Data'!$A$2:$BD$350,2,FALSE),"")</f>
        <v>3.3</v>
      </c>
      <c r="AB144" s="15">
        <f t="shared" si="46"/>
        <v>1.8484848484848604E-2</v>
      </c>
      <c r="AC144" s="96" t="str">
        <f t="shared" si="47"/>
        <v>AOTS</v>
      </c>
      <c r="AD144" s="69">
        <f>IFERROR(VLOOKUP($D144,'Today''s Data'!$A$2:$BD$350,9,FALSE),"")</f>
        <v>25000</v>
      </c>
      <c r="AE144" s="69">
        <f>IFERROR(VLOOKUP($D144,'Today''s Data'!$A$2:$BD$350,39,FALSE),"")</f>
        <v>132050</v>
      </c>
      <c r="AF144" s="15">
        <f t="shared" si="48"/>
        <v>0.18932222642938282</v>
      </c>
      <c r="AG144" s="72">
        <f>IFERROR(VLOOKUP($D144,'Today''s Data'!$A$2:$BD$350,10,FALSE),"")</f>
        <v>79620</v>
      </c>
      <c r="AH144" s="15">
        <f>IFERROR(VLOOKUP($D144,'Today''s Data'!$A$2:$BD$350,32,FALSE),"")</f>
        <v>5.1700000000000003E-2</v>
      </c>
      <c r="AI144" s="12" t="str">
        <f>IFERROR(VLOOKUP($D144,'Today''s Data'!$A$2:$BD$350,33,FALSE),"")</f>
        <v>HIGH</v>
      </c>
      <c r="AJ144" s="15">
        <f>IFERROR(VLOOKUP($D144,'Today''s Data'!$A$2:$BG$350,48,FALSE),"")</f>
        <v>-7.0400000000000004E-2</v>
      </c>
      <c r="AK144" s="15">
        <f>IFERROR(VLOOKUP($D144,'Today''s Data'!$A$2:$BG$350,47,FALSE),"")</f>
        <v>3.0000000000000001E-3</v>
      </c>
      <c r="AL144" s="15">
        <f>IFERROR(VLOOKUP($D144,'Today''s Data'!$A$2:$BG$350,46,FALSE),"")</f>
        <v>7.4899999999999994E-2</v>
      </c>
      <c r="AM144" s="65">
        <v>167559097</v>
      </c>
      <c r="AN144" s="65">
        <f t="shared" si="49"/>
        <v>552945020.10000002</v>
      </c>
      <c r="AO144" s="65" t="str">
        <f t="shared" si="50"/>
        <v>4TH LINER</v>
      </c>
      <c r="AP144" s="57">
        <f>IFERROR(VLOOKUP($D144,'Today''s Data'!$A$2:$BG$350,50,FALSE),"")</f>
        <v>0</v>
      </c>
    </row>
    <row r="145" spans="2:42" ht="16.5" hidden="1" customHeight="1" x14ac:dyDescent="0.35">
      <c r="B145" s="68">
        <v>140</v>
      </c>
      <c r="C145" s="59" t="s">
        <v>222</v>
      </c>
      <c r="D145" s="93" t="s">
        <v>223</v>
      </c>
      <c r="E145" s="58" t="s">
        <v>39</v>
      </c>
      <c r="F145" s="60" t="s">
        <v>47</v>
      </c>
      <c r="G145" s="65">
        <f>IFERROR(VLOOKUP($D145,'Today''s Data'!$A$2:$BD$350,2,FALSE),"")</f>
        <v>282</v>
      </c>
      <c r="H145" s="53">
        <f>IFERROR(VLOOKUP($D145,'Today''s Data'!$A$2:$BD$350,4,FALSE),"")</f>
        <v>0</v>
      </c>
      <c r="I145" s="14">
        <f>IFERROR(VLOOKUP($D145,'Today''s Data'!$A$2:$BD$350,29,FALSE),"")</f>
        <v>51.744227817899997</v>
      </c>
      <c r="J145" s="65">
        <f>IFERROR(VLOOKUP($D145,'Today''s Data'!$A$2:$BD$350,20,FALSE),"")</f>
        <v>259.51400000000001</v>
      </c>
      <c r="K145" s="65">
        <f>IFERROR(VLOOKUP(D145,'Today''s Data'!$A$2:$BD$350,2,FALSE),"")</f>
        <v>282</v>
      </c>
      <c r="L145" s="15">
        <f t="shared" si="40"/>
        <v>8.6646577833951119E-2</v>
      </c>
      <c r="M145" s="65">
        <f>IFERROR(VLOOKUP($D145,'Previous Data'!$A$2:$BD$350,20,FALSE),"")</f>
        <v>258.77199999999999</v>
      </c>
      <c r="N145" s="65">
        <f>IFERROR(VLOOKUP($D145,'Previous Data'!$A$2:$BD$350,2,FALSE),"")</f>
        <v>282</v>
      </c>
      <c r="O145" s="15">
        <f t="shared" si="41"/>
        <v>8.9762416335615949E-2</v>
      </c>
      <c r="P145" s="65">
        <f>IFERROR(VLOOKUP($D145,'Today''s Data'!$A$2:$BD$350,19,FALSE),"")</f>
        <v>270.02800000000002</v>
      </c>
      <c r="Q145" s="65">
        <f>IFERROR(VLOOKUP($D145,'Today''s Data'!$A$2:$BD$350,2,FALSE),"")</f>
        <v>282</v>
      </c>
      <c r="R145" s="15">
        <f t="shared" si="42"/>
        <v>4.4336142918512074E-2</v>
      </c>
      <c r="S145" s="65">
        <f>IFERROR(VLOOKUP($D145,'Previous Data'!$A$2:$BD$350,19,FALSE),"")</f>
        <v>268.66000000000003</v>
      </c>
      <c r="T145" s="65">
        <f>IFERROR(VLOOKUP($D145,'Previous Data'!$A$2:$BD$350,2,FALSE),"")</f>
        <v>282</v>
      </c>
      <c r="U145" s="15">
        <f t="shared" si="43"/>
        <v>4.9653837564207451E-2</v>
      </c>
      <c r="V145" s="64">
        <f t="shared" si="44"/>
        <v>4.0514191912575083E-2</v>
      </c>
      <c r="W145" s="65">
        <f>IFERROR(VLOOKUP($D145,'Today''s Data'!$A$2:$BD$350,18,FALSE),"")</f>
        <v>285.83999999999997</v>
      </c>
      <c r="X145" s="65">
        <f>IFERROR(VLOOKUP($D145,'Today''s Data'!$A$2:$BD$350,2,FALSE),"")</f>
        <v>282</v>
      </c>
      <c r="Y145" s="15">
        <f t="shared" si="45"/>
        <v>1.3617021276595656E-2</v>
      </c>
      <c r="Z145" s="65">
        <f>IFERROR(VLOOKUP($D145,'Previous Data'!$A$2:$BD$350,18,FALSE),"")</f>
        <v>286.39</v>
      </c>
      <c r="AA145" s="65">
        <f>IFERROR(VLOOKUP($D145,'Previous Data'!$A$2:$BD$350,2,FALSE),"")</f>
        <v>282</v>
      </c>
      <c r="AB145" s="15">
        <f t="shared" si="46"/>
        <v>1.5567375886524775E-2</v>
      </c>
      <c r="AC145" s="96" t="str">
        <f t="shared" si="47"/>
        <v>AOTS</v>
      </c>
      <c r="AD145" s="69">
        <f>IFERROR(VLOOKUP($D145,'Today''s Data'!$A$2:$BD$350,9,FALSE),"")</f>
        <v>1269870</v>
      </c>
      <c r="AE145" s="69">
        <f>IFERROR(VLOOKUP($D145,'Today''s Data'!$A$2:$BD$350,39,FALSE),"")</f>
        <v>737898</v>
      </c>
      <c r="AF145" s="15">
        <f t="shared" si="48"/>
        <v>1.7209289088735842</v>
      </c>
      <c r="AG145" s="72">
        <f>IFERROR(VLOOKUP($D145,'Today''s Data'!$A$2:$BD$350,10,FALSE),"")</f>
        <v>363248974</v>
      </c>
      <c r="AH145" s="15">
        <f>IFERROR(VLOOKUP($D145,'Today''s Data'!$A$2:$BD$350,32,FALSE),"")</f>
        <v>2.6599999999999999E-2</v>
      </c>
      <c r="AI145" s="12" t="str">
        <f>IFERROR(VLOOKUP($D145,'Today''s Data'!$A$2:$BD$350,33,FALSE),"")</f>
        <v>LOW</v>
      </c>
      <c r="AJ145" s="15">
        <f>IFERROR(VLOOKUP($D145,'Today''s Data'!$A$2:$BG$350,48,FALSE),"")</f>
        <v>-1.0500000000000001E-2</v>
      </c>
      <c r="AK145" s="15">
        <f>IFERROR(VLOOKUP($D145,'Today''s Data'!$A$2:$BG$350,47,FALSE),"")</f>
        <v>-9.7999999999999997E-3</v>
      </c>
      <c r="AL145" s="15">
        <f>IFERROR(VLOOKUP($D145,'Today''s Data'!$A$2:$BG$350,46,FALSE),"")</f>
        <v>0.11459999999999999</v>
      </c>
      <c r="AM145" s="65">
        <v>1082828234</v>
      </c>
      <c r="AN145" s="65">
        <f t="shared" si="49"/>
        <v>305357561988</v>
      </c>
      <c r="AO145" s="65" t="s">
        <v>673</v>
      </c>
      <c r="AP145" s="57">
        <f>IFERROR(VLOOKUP($D145,'Today''s Data'!$A$2:$BG$350,50,FALSE),"")</f>
        <v>-173013557.99990001</v>
      </c>
    </row>
    <row r="146" spans="2:42" ht="16.5" hidden="1" customHeight="1" x14ac:dyDescent="0.35">
      <c r="B146" s="67">
        <v>141</v>
      </c>
      <c r="C146" s="11" t="s">
        <v>224</v>
      </c>
      <c r="D146" s="92" t="s">
        <v>225</v>
      </c>
      <c r="E146" s="12" t="s">
        <v>19</v>
      </c>
      <c r="F146" s="13" t="s">
        <v>19</v>
      </c>
      <c r="G146" s="65">
        <f>IFERROR(VLOOKUP($D146,'Today''s Data'!$A$2:$BD$350,2,FALSE),"")</f>
        <v>72.5</v>
      </c>
      <c r="H146" s="53">
        <f>IFERROR(VLOOKUP($D146,'Today''s Data'!$A$2:$BD$350,4,FALSE),"")</f>
        <v>-2.75E-2</v>
      </c>
      <c r="I146" s="14">
        <f>IFERROR(VLOOKUP($D146,'Today''s Data'!$A$2:$BD$350,29,FALSE),"")</f>
        <v>39.657978788599998</v>
      </c>
      <c r="J146" s="65">
        <f>IFERROR(VLOOKUP($D146,'Today''s Data'!$A$2:$BD$350,20,FALSE),"")</f>
        <v>74.898499999999999</v>
      </c>
      <c r="K146" s="65">
        <f>IFERROR(VLOOKUP(D146,'Today''s Data'!$A$2:$BD$350,2,FALSE),"")</f>
        <v>72.5</v>
      </c>
      <c r="L146" s="15">
        <f t="shared" si="40"/>
        <v>3.3082758620689635E-2</v>
      </c>
      <c r="M146" s="65">
        <f>IFERROR(VLOOKUP($D146,'Previous Data'!$A$2:$BD$350,20,FALSE),"")</f>
        <v>74.988</v>
      </c>
      <c r="N146" s="65">
        <f>IFERROR(VLOOKUP($D146,'Previous Data'!$A$2:$BD$350,2,FALSE),"")</f>
        <v>74.55</v>
      </c>
      <c r="O146" s="15">
        <f t="shared" si="41"/>
        <v>5.8752515090543583E-3</v>
      </c>
      <c r="P146" s="65">
        <f>IFERROR(VLOOKUP($D146,'Today''s Data'!$A$2:$BD$350,19,FALSE),"")</f>
        <v>75.426000000000002</v>
      </c>
      <c r="Q146" s="65">
        <f>IFERROR(VLOOKUP($D146,'Today''s Data'!$A$2:$BD$350,2,FALSE),"")</f>
        <v>72.5</v>
      </c>
      <c r="R146" s="15">
        <f t="shared" si="42"/>
        <v>4.0358620689655199E-2</v>
      </c>
      <c r="S146" s="65">
        <f>IFERROR(VLOOKUP($D146,'Previous Data'!$A$2:$BD$350,19,FALSE),"")</f>
        <v>75.195999999999998</v>
      </c>
      <c r="T146" s="65">
        <f>IFERROR(VLOOKUP($D146,'Previous Data'!$A$2:$BD$350,2,FALSE),"")</f>
        <v>74.55</v>
      </c>
      <c r="U146" s="15">
        <f t="shared" si="43"/>
        <v>8.6653252850436065E-3</v>
      </c>
      <c r="V146" s="64">
        <f t="shared" si="44"/>
        <v>7.0428646768627328E-3</v>
      </c>
      <c r="W146" s="65">
        <f>IFERROR(VLOOKUP($D146,'Today''s Data'!$A$2:$BD$350,18,FALSE),"")</f>
        <v>75.325000000000003</v>
      </c>
      <c r="X146" s="65">
        <f>IFERROR(VLOOKUP($D146,'Today''s Data'!$A$2:$BD$350,2,FALSE),"")</f>
        <v>72.5</v>
      </c>
      <c r="Y146" s="15">
        <f t="shared" si="45"/>
        <v>3.8965517241379352E-2</v>
      </c>
      <c r="Z146" s="65">
        <f>IFERROR(VLOOKUP($D146,'Previous Data'!$A$2:$BD$350,18,FALSE),"")</f>
        <v>75.822500000000005</v>
      </c>
      <c r="AA146" s="65">
        <f>IFERROR(VLOOKUP($D146,'Previous Data'!$A$2:$BD$350,2,FALSE),"")</f>
        <v>74.55</v>
      </c>
      <c r="AB146" s="15">
        <f t="shared" si="46"/>
        <v>1.7069081153588302E-2</v>
      </c>
      <c r="AC146" s="96" t="str">
        <f t="shared" si="47"/>
        <v/>
      </c>
      <c r="AD146" s="69">
        <f>IFERROR(VLOOKUP($D146,'Today''s Data'!$A$2:$BD$350,9,FALSE),"")</f>
        <v>3131660</v>
      </c>
      <c r="AE146" s="69">
        <f>IFERROR(VLOOKUP($D146,'Today''s Data'!$A$2:$BD$350,39,FALSE),"")</f>
        <v>1861080</v>
      </c>
      <c r="AF146" s="15">
        <f t="shared" si="48"/>
        <v>1.6827111139768307</v>
      </c>
      <c r="AG146" s="72">
        <f>IFERROR(VLOOKUP($D146,'Today''s Data'!$A$2:$BD$350,10,FALSE),"")</f>
        <v>228227813.5</v>
      </c>
      <c r="AH146" s="15">
        <f>IFERROR(VLOOKUP($D146,'Today''s Data'!$A$2:$BD$350,32,FALSE),"")</f>
        <v>2.8299999999999999E-2</v>
      </c>
      <c r="AI146" s="12" t="str">
        <f>IFERROR(VLOOKUP($D146,'Today''s Data'!$A$2:$BD$350,33,FALSE),"")</f>
        <v>LOW</v>
      </c>
      <c r="AJ146" s="15">
        <f>IFERROR(VLOOKUP($D146,'Today''s Data'!$A$2:$BG$350,48,FALSE),"")</f>
        <v>-3.9699999999999999E-2</v>
      </c>
      <c r="AK146" s="15">
        <f>IFERROR(VLOOKUP($D146,'Today''s Data'!$A$2:$BG$350,47,FALSE),"")</f>
        <v>-5.2299999999999999E-2</v>
      </c>
      <c r="AL146" s="15">
        <f>IFERROR(VLOOKUP($D146,'Today''s Data'!$A$2:$BG$350,46,FALSE),"")</f>
        <v>5.4999999999999997E-3</v>
      </c>
      <c r="AM146" s="65">
        <v>7162841657</v>
      </c>
      <c r="AN146" s="65">
        <f t="shared" si="49"/>
        <v>519306020132.5</v>
      </c>
      <c r="AO146" s="65" t="s">
        <v>673</v>
      </c>
      <c r="AP146" s="57">
        <f>IFERROR(VLOOKUP($D146,'Today''s Data'!$A$2:$BG$350,50,FALSE),"")</f>
        <v>-974433224.00020003</v>
      </c>
    </row>
    <row r="147" spans="2:42" ht="16.5" hidden="1" customHeight="1" x14ac:dyDescent="0.35">
      <c r="B147" s="67">
        <v>142</v>
      </c>
      <c r="C147" s="59" t="s">
        <v>226</v>
      </c>
      <c r="D147" s="93" t="s">
        <v>227</v>
      </c>
      <c r="E147" s="58" t="s">
        <v>19</v>
      </c>
      <c r="F147" s="60" t="s">
        <v>19</v>
      </c>
      <c r="G147" s="65">
        <f>IFERROR(VLOOKUP($D147,'Today''s Data'!$A$2:$BD$350,2,FALSE),"")</f>
        <v>5.21</v>
      </c>
      <c r="H147" s="53">
        <f>IFERROR(VLOOKUP($D147,'Today''s Data'!$A$2:$BD$350,4,FALSE),"")</f>
        <v>-1.3299999999999999E-2</v>
      </c>
      <c r="I147" s="14">
        <f>IFERROR(VLOOKUP($D147,'Today''s Data'!$A$2:$BD$350,29,FALSE),"")</f>
        <v>48.091707834700003</v>
      </c>
      <c r="J147" s="65">
        <f>IFERROR(VLOOKUP($D147,'Today''s Data'!$A$2:$BD$350,20,FALSE),"")</f>
        <v>5.2199</v>
      </c>
      <c r="K147" s="65">
        <f>IFERROR(VLOOKUP(D147,'Today''s Data'!$A$2:$BD$350,2,FALSE),"")</f>
        <v>5.21</v>
      </c>
      <c r="L147" s="15">
        <f t="shared" si="40"/>
        <v>1.9001919385796583E-3</v>
      </c>
      <c r="M147" s="65">
        <f>IFERROR(VLOOKUP($D147,'Previous Data'!$A$2:$BD$350,20,FALSE),"")</f>
        <v>5.2074999999999996</v>
      </c>
      <c r="N147" s="65">
        <f>IFERROR(VLOOKUP($D147,'Previous Data'!$A$2:$BD$350,2,FALSE),"")</f>
        <v>4.91</v>
      </c>
      <c r="O147" s="15">
        <f t="shared" si="41"/>
        <v>6.0590631364561998E-2</v>
      </c>
      <c r="P147" s="65">
        <f>IFERROR(VLOOKUP($D147,'Today''s Data'!$A$2:$BD$350,19,FALSE),"")</f>
        <v>5.3997999999999999</v>
      </c>
      <c r="Q147" s="65">
        <f>IFERROR(VLOOKUP($D147,'Today''s Data'!$A$2:$BD$350,2,FALSE),"")</f>
        <v>5.21</v>
      </c>
      <c r="R147" s="15">
        <f t="shared" si="42"/>
        <v>3.6429942418426099E-2</v>
      </c>
      <c r="S147" s="65">
        <f>IFERROR(VLOOKUP($D147,'Previous Data'!$A$2:$BD$350,19,FALSE),"")</f>
        <v>5.4043999999999999</v>
      </c>
      <c r="T147" s="65">
        <f>IFERROR(VLOOKUP($D147,'Previous Data'!$A$2:$BD$350,2,FALSE),"")</f>
        <v>4.91</v>
      </c>
      <c r="U147" s="15">
        <f t="shared" si="43"/>
        <v>0.10069246435845208</v>
      </c>
      <c r="V147" s="64">
        <f t="shared" si="44"/>
        <v>3.4464261767466801E-2</v>
      </c>
      <c r="W147" s="65">
        <f>IFERROR(VLOOKUP($D147,'Today''s Data'!$A$2:$BD$350,18,FALSE),"")</f>
        <v>5.3795000000000002</v>
      </c>
      <c r="X147" s="65">
        <f>IFERROR(VLOOKUP($D147,'Today''s Data'!$A$2:$BD$350,2,FALSE),"")</f>
        <v>5.21</v>
      </c>
      <c r="Y147" s="15">
        <f t="shared" si="45"/>
        <v>3.2533589251439579E-2</v>
      </c>
      <c r="Z147" s="65">
        <f>IFERROR(VLOOKUP($D147,'Previous Data'!$A$2:$BD$350,18,FALSE),"")</f>
        <v>5.4050000000000002</v>
      </c>
      <c r="AA147" s="65">
        <f>IFERROR(VLOOKUP($D147,'Previous Data'!$A$2:$BD$350,2,FALSE),"")</f>
        <v>4.91</v>
      </c>
      <c r="AB147" s="15">
        <f t="shared" si="46"/>
        <v>0.10081466395112018</v>
      </c>
      <c r="AC147" s="96" t="str">
        <f t="shared" si="47"/>
        <v/>
      </c>
      <c r="AD147" s="69">
        <f>IFERROR(VLOOKUP($D147,'Today''s Data'!$A$2:$BD$350,9,FALSE),"")</f>
        <v>26000</v>
      </c>
      <c r="AE147" s="69">
        <f>IFERROR(VLOOKUP($D147,'Today''s Data'!$A$2:$BD$350,39,FALSE),"")</f>
        <v>10440</v>
      </c>
      <c r="AF147" s="15">
        <f t="shared" si="48"/>
        <v>2.4904214559386975</v>
      </c>
      <c r="AG147" s="72">
        <f>IFERROR(VLOOKUP($D147,'Today''s Data'!$A$2:$BD$350,10,FALSE),"")</f>
        <v>136324</v>
      </c>
      <c r="AH147" s="15">
        <f>IFERROR(VLOOKUP($D147,'Today''s Data'!$A$2:$BD$350,32,FALSE),"")</f>
        <v>7.8899999999999998E-2</v>
      </c>
      <c r="AI147" s="12" t="str">
        <f>IFERROR(VLOOKUP($D147,'Today''s Data'!$A$2:$BD$350,33,FALSE),"")</f>
        <v>HIGH</v>
      </c>
      <c r="AJ147" s="15">
        <f>IFERROR(VLOOKUP($D147,'Today''s Data'!$A$2:$BG$350,48,FALSE),"")</f>
        <v>5.04E-2</v>
      </c>
      <c r="AK147" s="15">
        <f>IFERROR(VLOOKUP($D147,'Today''s Data'!$A$2:$BG$350,47,FALSE),"")</f>
        <v>-1.8800000000000001E-2</v>
      </c>
      <c r="AL147" s="15">
        <f>IFERROR(VLOOKUP($D147,'Today''s Data'!$A$2:$BG$350,46,FALSE),"")</f>
        <v>-0.13170000000000001</v>
      </c>
      <c r="AM147" s="65">
        <v>281500000</v>
      </c>
      <c r="AN147" s="65">
        <f t="shared" si="49"/>
        <v>1466615000</v>
      </c>
      <c r="AO147" s="65" t="str">
        <f t="shared" si="50"/>
        <v>4TH LINER</v>
      </c>
      <c r="AP147" s="57">
        <f>IFERROR(VLOOKUP($D147,'Today''s Data'!$A$2:$BG$350,50,FALSE),"")</f>
        <v>0</v>
      </c>
    </row>
    <row r="148" spans="2:42" ht="16.5" hidden="1" customHeight="1" x14ac:dyDescent="0.35">
      <c r="B148" s="68">
        <v>143</v>
      </c>
      <c r="C148" s="11" t="s">
        <v>228</v>
      </c>
      <c r="D148" s="92" t="s">
        <v>229</v>
      </c>
      <c r="E148" s="12" t="s">
        <v>14</v>
      </c>
      <c r="F148" s="13" t="s">
        <v>14</v>
      </c>
      <c r="G148" s="65">
        <f>IFERROR(VLOOKUP($D148,'Today''s Data'!$A$2:$BD$350,2,FALSE),"")</f>
        <v>4.29</v>
      </c>
      <c r="H148" s="53">
        <f>IFERROR(VLOOKUP($D148,'Today''s Data'!$A$2:$BD$350,4,FALSE),"")</f>
        <v>0</v>
      </c>
      <c r="I148" s="14">
        <f>IFERROR(VLOOKUP($D148,'Today''s Data'!$A$2:$BD$350,29,FALSE),"")</f>
        <v>47.4767466642</v>
      </c>
      <c r="J148" s="65">
        <f>IFERROR(VLOOKUP($D148,'Today''s Data'!$A$2:$BD$350,20,FALSE),"")</f>
        <v>4.4991000000000003</v>
      </c>
      <c r="K148" s="65">
        <f>IFERROR(VLOOKUP(D148,'Today''s Data'!$A$2:$BD$350,2,FALSE),"")</f>
        <v>4.29</v>
      </c>
      <c r="L148" s="15">
        <f t="shared" si="40"/>
        <v>4.8741258741258807E-2</v>
      </c>
      <c r="M148" s="65">
        <f>IFERROR(VLOOKUP($D148,'Previous Data'!$A$2:$BD$350,20,FALSE),"")</f>
        <v>4.4991000000000003</v>
      </c>
      <c r="N148" s="65">
        <f>IFERROR(VLOOKUP($D148,'Previous Data'!$A$2:$BD$350,2,FALSE),"")</f>
        <v>4.29</v>
      </c>
      <c r="O148" s="15">
        <f t="shared" si="41"/>
        <v>4.8741258741258807E-2</v>
      </c>
      <c r="P148" s="65">
        <f>IFERROR(VLOOKUP($D148,'Today''s Data'!$A$2:$BD$350,19,FALSE),"")</f>
        <v>4.2939999999999996</v>
      </c>
      <c r="Q148" s="65">
        <f>IFERROR(VLOOKUP($D148,'Today''s Data'!$A$2:$BD$350,2,FALSE),"")</f>
        <v>4.29</v>
      </c>
      <c r="R148" s="15">
        <f t="shared" si="42"/>
        <v>9.3240093240082973E-4</v>
      </c>
      <c r="S148" s="65">
        <f>IFERROR(VLOOKUP($D148,'Previous Data'!$A$2:$BD$350,19,FALSE),"")</f>
        <v>4.2939999999999996</v>
      </c>
      <c r="T148" s="65">
        <f>IFERROR(VLOOKUP($D148,'Previous Data'!$A$2:$BD$350,2,FALSE),"")</f>
        <v>4.29</v>
      </c>
      <c r="U148" s="15">
        <f t="shared" si="43"/>
        <v>9.3240093240082973E-4</v>
      </c>
      <c r="V148" s="64">
        <f t="shared" si="44"/>
        <v>4.7764322310200454E-2</v>
      </c>
      <c r="W148" s="65">
        <f>IFERROR(VLOOKUP($D148,'Today''s Data'!$A$2:$BD$350,18,FALSE),"")</f>
        <v>4.4204999999999997</v>
      </c>
      <c r="X148" s="65">
        <f>IFERROR(VLOOKUP($D148,'Today''s Data'!$A$2:$BD$350,2,FALSE),"")</f>
        <v>4.29</v>
      </c>
      <c r="Y148" s="15">
        <f t="shared" si="45"/>
        <v>3.041958041958033E-2</v>
      </c>
      <c r="Z148" s="65">
        <f>IFERROR(VLOOKUP($D148,'Previous Data'!$A$2:$BD$350,18,FALSE),"")</f>
        <v>4.4204999999999997</v>
      </c>
      <c r="AA148" s="65">
        <f>IFERROR(VLOOKUP($D148,'Previous Data'!$A$2:$BD$350,2,FALSE),"")</f>
        <v>4.29</v>
      </c>
      <c r="AB148" s="15">
        <f t="shared" si="46"/>
        <v>3.041958041958033E-2</v>
      </c>
      <c r="AC148" s="96" t="str">
        <f t="shared" si="47"/>
        <v/>
      </c>
      <c r="AD148" s="69">
        <f>IFERROR(VLOOKUP($D148,'Today''s Data'!$A$2:$BD$350,9,FALSE),"")</f>
        <v>1000</v>
      </c>
      <c r="AE148" s="69">
        <f>IFERROR(VLOOKUP($D148,'Today''s Data'!$A$2:$BD$350,39,FALSE),"")</f>
        <v>6050</v>
      </c>
      <c r="AF148" s="15">
        <f t="shared" si="48"/>
        <v>0.16528925619834711</v>
      </c>
      <c r="AG148" s="72">
        <f>IFERROR(VLOOKUP($D148,'Today''s Data'!$A$2:$BD$350,10,FALSE),"")</f>
        <v>4290</v>
      </c>
      <c r="AH148" s="15">
        <f>IFERROR(VLOOKUP($D148,'Today''s Data'!$A$2:$BD$350,32,FALSE),"")</f>
        <v>3.9899999999999998E-2</v>
      </c>
      <c r="AI148" s="12" t="str">
        <f>IFERROR(VLOOKUP($D148,'Today''s Data'!$A$2:$BD$350,33,FALSE),"")</f>
        <v>NEUTRAL</v>
      </c>
      <c r="AJ148" s="15">
        <f>IFERROR(VLOOKUP($D148,'Today''s Data'!$A$2:$BG$350,48,FALSE),"")</f>
        <v>0</v>
      </c>
      <c r="AK148" s="15">
        <f>IFERROR(VLOOKUP($D148,'Today''s Data'!$A$2:$BG$350,47,FALSE),"")</f>
        <v>1.4200000000000001E-2</v>
      </c>
      <c r="AL148" s="15">
        <f>IFERROR(VLOOKUP($D148,'Today''s Data'!$A$2:$BG$350,46,FALSE),"")</f>
        <v>6.4500000000000002E-2</v>
      </c>
      <c r="AM148" s="65">
        <v>293828900</v>
      </c>
      <c r="AN148" s="65">
        <f t="shared" si="49"/>
        <v>1260525981</v>
      </c>
      <c r="AO148" s="65" t="str">
        <f t="shared" si="50"/>
        <v>4TH LINER</v>
      </c>
      <c r="AP148" s="57">
        <f>IFERROR(VLOOKUP($D148,'Today''s Data'!$A$2:$BG$350,50,FALSE),"")</f>
        <v>43780</v>
      </c>
    </row>
    <row r="149" spans="2:42" ht="16.5" hidden="1" customHeight="1" x14ac:dyDescent="0.35">
      <c r="B149" s="67">
        <v>144</v>
      </c>
      <c r="C149" s="11"/>
      <c r="D149" s="92" t="s">
        <v>631</v>
      </c>
      <c r="E149" s="12"/>
      <c r="F149" s="13"/>
      <c r="G149" s="65">
        <f>IFERROR(VLOOKUP($D149,'Today''s Data'!$A$2:$BD$350,2,FALSE),"")</f>
        <v>5.22</v>
      </c>
      <c r="H149" s="53">
        <f>IFERROR(VLOOKUP($D149,'Today''s Data'!$A$2:$BD$350,4,FALSE),"")</f>
        <v>-1.6899999999999998E-2</v>
      </c>
      <c r="I149" s="14">
        <f>IFERROR(VLOOKUP($D149,'Today''s Data'!$A$2:$BD$350,29,FALSE),"")</f>
        <v>42.722863004799997</v>
      </c>
      <c r="J149" s="65">
        <f>IFERROR(VLOOKUP($D149,'Today''s Data'!$A$2:$BD$350,20,FALSE),"")</f>
        <v>5.3738000000000001</v>
      </c>
      <c r="K149" s="65">
        <f>IFERROR(VLOOKUP(D149,'Today''s Data'!$A$2:$BD$350,2,FALSE),"")</f>
        <v>5.22</v>
      </c>
      <c r="L149" s="15">
        <f t="shared" si="40"/>
        <v>2.9463601532567125E-2</v>
      </c>
      <c r="M149" s="65">
        <f>IFERROR(VLOOKUP($D149,'Previous Data'!$A$2:$BD$350,20,FALSE),"")</f>
        <v>5.375</v>
      </c>
      <c r="N149" s="65">
        <f>IFERROR(VLOOKUP($D149,'Previous Data'!$A$2:$BD$350,2,FALSE),"")</f>
        <v>5.31</v>
      </c>
      <c r="O149" s="15">
        <f t="shared" si="41"/>
        <v>1.2241054613936044E-2</v>
      </c>
      <c r="P149" s="65">
        <f>IFERROR(VLOOKUP($D149,'Today''s Data'!$A$2:$BD$350,19,FALSE),"")</f>
        <v>5.3394000000000004</v>
      </c>
      <c r="Q149" s="65">
        <f>IFERROR(VLOOKUP($D149,'Today''s Data'!$A$2:$BD$350,2,FALSE),"")</f>
        <v>5.22</v>
      </c>
      <c r="R149" s="15">
        <f t="shared" si="42"/>
        <v>2.2873563218390923E-2</v>
      </c>
      <c r="S149" s="65">
        <f>IFERROR(VLOOKUP($D149,'Previous Data'!$A$2:$BD$350,19,FALSE),"")</f>
        <v>5.343</v>
      </c>
      <c r="T149" s="65">
        <f>IFERROR(VLOOKUP($D149,'Previous Data'!$A$2:$BD$350,2,FALSE),"")</f>
        <v>5.31</v>
      </c>
      <c r="U149" s="15">
        <f t="shared" si="43"/>
        <v>6.214689265536792E-3</v>
      </c>
      <c r="V149" s="64">
        <f t="shared" si="44"/>
        <v>6.4426714612128254E-3</v>
      </c>
      <c r="W149" s="65">
        <f>IFERROR(VLOOKUP($D149,'Today''s Data'!$A$2:$BD$350,18,FALSE),"")</f>
        <v>5.4394999999999998</v>
      </c>
      <c r="X149" s="65">
        <f>IFERROR(VLOOKUP($D149,'Today''s Data'!$A$2:$BD$350,2,FALSE),"")</f>
        <v>5.22</v>
      </c>
      <c r="Y149" s="15">
        <f t="shared" si="45"/>
        <v>4.2049808429118783E-2</v>
      </c>
      <c r="Z149" s="65">
        <f>IFERROR(VLOOKUP($D149,'Previous Data'!$A$2:$BD$350,18,FALSE),"")</f>
        <v>5.4414999999999996</v>
      </c>
      <c r="AA149" s="65">
        <f>IFERROR(VLOOKUP($D149,'Previous Data'!$A$2:$BD$350,2,FALSE),"")</f>
        <v>5.31</v>
      </c>
      <c r="AB149" s="15">
        <f t="shared" si="46"/>
        <v>2.4764595103578146E-2</v>
      </c>
      <c r="AC149" s="96" t="str">
        <f t="shared" si="47"/>
        <v/>
      </c>
      <c r="AD149" s="69">
        <f>IFERROR(VLOOKUP($D149,'Today''s Data'!$A$2:$BD$350,9,FALSE),"")</f>
        <v>2000</v>
      </c>
      <c r="AE149" s="69">
        <f>IFERROR(VLOOKUP($D149,'Today''s Data'!$A$2:$BD$350,39,FALSE),"")</f>
        <v>7305</v>
      </c>
      <c r="AF149" s="15">
        <f t="shared" si="48"/>
        <v>0.27378507871321012</v>
      </c>
      <c r="AG149" s="72">
        <f>IFERROR(VLOOKUP($D149,'Today''s Data'!$A$2:$BD$350,10,FALSE),"")</f>
        <v>10440</v>
      </c>
      <c r="AH149" s="15">
        <f>IFERROR(VLOOKUP($D149,'Today''s Data'!$A$2:$BD$350,32,FALSE),"")</f>
        <v>4.07E-2</v>
      </c>
      <c r="AI149" s="12" t="str">
        <f>IFERROR(VLOOKUP($D149,'Today''s Data'!$A$2:$BD$350,33,FALSE),"")</f>
        <v>NEUTRAL</v>
      </c>
      <c r="AJ149" s="15">
        <f>IFERROR(VLOOKUP($D149,'Today''s Data'!$A$2:$BG$350,48,FALSE),"")</f>
        <v>-1.8800000000000001E-2</v>
      </c>
      <c r="AK149" s="15">
        <f>IFERROR(VLOOKUP($D149,'Today''s Data'!$A$2:$BG$350,47,FALSE),"")</f>
        <v>-2.4299999999999999E-2</v>
      </c>
      <c r="AL149" s="15">
        <f>IFERROR(VLOOKUP($D149,'Today''s Data'!$A$2:$BG$350,46,FALSE),"")</f>
        <v>-3.3300000000000003E-2</v>
      </c>
      <c r="AM149" s="65">
        <v>36166970</v>
      </c>
      <c r="AN149" s="65">
        <f t="shared" si="49"/>
        <v>188791583.39999998</v>
      </c>
      <c r="AO149" s="65" t="str">
        <f t="shared" si="50"/>
        <v>4TH LINER</v>
      </c>
      <c r="AP149" s="57">
        <f>IFERROR(VLOOKUP($D149,'Today''s Data'!$A$2:$BG$350,50,FALSE),"")</f>
        <v>0</v>
      </c>
    </row>
    <row r="150" spans="2:42" ht="16.5" hidden="1" customHeight="1" x14ac:dyDescent="0.35">
      <c r="B150" s="67">
        <v>145</v>
      </c>
      <c r="C150" s="11"/>
      <c r="D150" s="92" t="s">
        <v>632</v>
      </c>
      <c r="E150" s="12"/>
      <c r="F150" s="13"/>
      <c r="G150" s="65">
        <f>IFERROR(VLOOKUP($D150,'Today''s Data'!$A$2:$BD$350,2,FALSE),"")</f>
        <v>5.39</v>
      </c>
      <c r="H150" s="53">
        <f>IFERROR(VLOOKUP($D150,'Today''s Data'!$A$2:$BD$350,4,FALSE),"")</f>
        <v>1.9E-3</v>
      </c>
      <c r="I150" s="14">
        <f>IFERROR(VLOOKUP($D150,'Today''s Data'!$A$2:$BD$350,29,FALSE),"")</f>
        <v>45.808941754800003</v>
      </c>
      <c r="J150" s="65">
        <f>IFERROR(VLOOKUP($D150,'Today''s Data'!$A$2:$BD$350,20,FALSE),"")</f>
        <v>5.6482999999999999</v>
      </c>
      <c r="K150" s="65">
        <f>IFERROR(VLOOKUP(D150,'Today''s Data'!$A$2:$BD$350,2,FALSE),"")</f>
        <v>5.39</v>
      </c>
      <c r="L150" s="15">
        <f t="shared" si="40"/>
        <v>4.7922077922077963E-2</v>
      </c>
      <c r="M150" s="65">
        <f>IFERROR(VLOOKUP($D150,'Previous Data'!$A$2:$BD$350,20,FALSE),"")</f>
        <v>5.6494999999999997</v>
      </c>
      <c r="N150" s="65">
        <f>IFERROR(VLOOKUP($D150,'Previous Data'!$A$2:$BD$350,2,FALSE),"")</f>
        <v>5.38</v>
      </c>
      <c r="O150" s="15">
        <f t="shared" si="41"/>
        <v>5.0092936802973949E-2</v>
      </c>
      <c r="P150" s="65">
        <f>IFERROR(VLOOKUP($D150,'Today''s Data'!$A$2:$BD$350,19,FALSE),"")</f>
        <v>5.5793999999999997</v>
      </c>
      <c r="Q150" s="65">
        <f>IFERROR(VLOOKUP($D150,'Today''s Data'!$A$2:$BD$350,2,FALSE),"")</f>
        <v>5.39</v>
      </c>
      <c r="R150" s="15">
        <f t="shared" si="42"/>
        <v>3.5139146567718001E-2</v>
      </c>
      <c r="S150" s="65">
        <f>IFERROR(VLOOKUP($D150,'Previous Data'!$A$2:$BD$350,19,FALSE),"")</f>
        <v>5.5768000000000004</v>
      </c>
      <c r="T150" s="65">
        <f>IFERROR(VLOOKUP($D150,'Previous Data'!$A$2:$BD$350,2,FALSE),"")</f>
        <v>5.38</v>
      </c>
      <c r="U150" s="15">
        <f t="shared" si="43"/>
        <v>3.6579925650557718E-2</v>
      </c>
      <c r="V150" s="64">
        <f t="shared" si="44"/>
        <v>1.2348998100154171E-2</v>
      </c>
      <c r="W150" s="65">
        <f>IFERROR(VLOOKUP($D150,'Today''s Data'!$A$2:$BD$350,18,FALSE),"")</f>
        <v>5.4850000000000003</v>
      </c>
      <c r="X150" s="65">
        <f>IFERROR(VLOOKUP($D150,'Today''s Data'!$A$2:$BD$350,2,FALSE),"")</f>
        <v>5.39</v>
      </c>
      <c r="Y150" s="15">
        <f t="shared" si="45"/>
        <v>1.7625231910946317E-2</v>
      </c>
      <c r="Z150" s="65">
        <f>IFERROR(VLOOKUP($D150,'Previous Data'!$A$2:$BD$350,18,FALSE),"")</f>
        <v>5.4865000000000004</v>
      </c>
      <c r="AA150" s="65">
        <f>IFERROR(VLOOKUP($D150,'Previous Data'!$A$2:$BD$350,2,FALSE),"")</f>
        <v>5.38</v>
      </c>
      <c r="AB150" s="15">
        <f t="shared" si="46"/>
        <v>1.9795539033457338E-2</v>
      </c>
      <c r="AC150" s="96" t="str">
        <f t="shared" si="47"/>
        <v>REVERSE AOTS</v>
      </c>
      <c r="AD150" s="69">
        <f>IFERROR(VLOOKUP($D150,'Today''s Data'!$A$2:$BD$350,9,FALSE),"")</f>
        <v>500</v>
      </c>
      <c r="AE150" s="69">
        <f>IFERROR(VLOOKUP($D150,'Today''s Data'!$A$2:$BD$350,39,FALSE),"")</f>
        <v>1555</v>
      </c>
      <c r="AF150" s="15">
        <f t="shared" si="48"/>
        <v>0.32154340836012862</v>
      </c>
      <c r="AG150" s="72">
        <f>IFERROR(VLOOKUP($D150,'Today''s Data'!$A$2:$BD$350,10,FALSE),"")</f>
        <v>2695</v>
      </c>
      <c r="AH150" s="15">
        <f>IFERROR(VLOOKUP($D150,'Today''s Data'!$A$2:$BD$350,32,FALSE),"")</f>
        <v>2.7300000000000001E-2</v>
      </c>
      <c r="AI150" s="12" t="str">
        <f>IFERROR(VLOOKUP($D150,'Today''s Data'!$A$2:$BD$350,33,FALSE),"")</f>
        <v>LOW</v>
      </c>
      <c r="AJ150" s="15">
        <f>IFERROR(VLOOKUP($D150,'Today''s Data'!$A$2:$BG$350,48,FALSE),"")</f>
        <v>1.9E-3</v>
      </c>
      <c r="AK150" s="15">
        <f>IFERROR(VLOOKUP($D150,'Today''s Data'!$A$2:$BG$350,47,FALSE),"")</f>
        <v>-9.5600000000000004E-2</v>
      </c>
      <c r="AL150" s="15">
        <f>IFERROR(VLOOKUP($D150,'Today''s Data'!$A$2:$BG$350,46,FALSE),"")</f>
        <v>-5.4399999999999997E-2</v>
      </c>
      <c r="AM150" s="65">
        <v>21636449</v>
      </c>
      <c r="AN150" s="65">
        <f t="shared" si="49"/>
        <v>116620460.11</v>
      </c>
      <c r="AO150" s="65" t="str">
        <f t="shared" si="50"/>
        <v>4TH LINER</v>
      </c>
      <c r="AP150" s="57">
        <f>IFERROR(VLOOKUP($D150,'Today''s Data'!$A$2:$BG$350,50,FALSE),"")</f>
        <v>37752</v>
      </c>
    </row>
    <row r="151" spans="2:42" ht="16.5" hidden="1" customHeight="1" x14ac:dyDescent="0.35">
      <c r="B151" s="68">
        <v>146</v>
      </c>
      <c r="C151" s="59" t="s">
        <v>230</v>
      </c>
      <c r="D151" s="93" t="s">
        <v>231</v>
      </c>
      <c r="E151" s="58" t="s">
        <v>14</v>
      </c>
      <c r="F151" s="60" t="s">
        <v>14</v>
      </c>
      <c r="G151" s="65">
        <f>IFERROR(VLOOKUP($D151,'Today''s Data'!$A$2:$BD$350,2,FALSE),"")</f>
        <v>1.08</v>
      </c>
      <c r="H151" s="53">
        <f>IFERROR(VLOOKUP($D151,'Today''s Data'!$A$2:$BD$350,4,FALSE),"")</f>
        <v>0</v>
      </c>
      <c r="I151" s="14">
        <f>IFERROR(VLOOKUP($D151,'Today''s Data'!$A$2:$BD$350,29,FALSE),"")</f>
        <v>46.255577977500003</v>
      </c>
      <c r="J151" s="65">
        <f>IFERROR(VLOOKUP($D151,'Today''s Data'!$A$2:$BD$350,20,FALSE),"")</f>
        <v>1.1977</v>
      </c>
      <c r="K151" s="65">
        <f>IFERROR(VLOOKUP(D151,'Today''s Data'!$A$2:$BD$350,2,FALSE),"")</f>
        <v>1.08</v>
      </c>
      <c r="L151" s="15">
        <f t="shared" ref="L151:L214" si="51">IFERROR(IF(OR(ISBLANK(J151),ISBLANK(K151)),"",(MAX(J151,K151)-MIN(J151,K151))/MIN(J151,K151)),"")</f>
        <v>0.1089814814814814</v>
      </c>
      <c r="M151" s="65">
        <f>IFERROR(VLOOKUP($D151,'Previous Data'!$A$2:$BD$350,20,FALSE),"")</f>
        <v>1.2027000000000001</v>
      </c>
      <c r="N151" s="65">
        <f>IFERROR(VLOOKUP($D151,'Previous Data'!$A$2:$BD$350,2,FALSE),"")</f>
        <v>1.08</v>
      </c>
      <c r="O151" s="15">
        <f t="shared" ref="O151:O214" si="52">IFERROR(IF(OR(ISBLANK(M151),ISBLANK(N151)),"",(MAX(M151,N151)-MIN(M151,N151))/MIN(M151,N151)),"")</f>
        <v>0.11361111111111113</v>
      </c>
      <c r="P151" s="65">
        <f>IFERROR(VLOOKUP($D151,'Today''s Data'!$A$2:$BD$350,19,FALSE),"")</f>
        <v>1.1152</v>
      </c>
      <c r="Q151" s="65">
        <f>IFERROR(VLOOKUP($D151,'Today''s Data'!$A$2:$BD$350,2,FALSE),"")</f>
        <v>1.08</v>
      </c>
      <c r="R151" s="15">
        <f t="shared" ref="R151:R214" si="53">IFERROR(IF(OR(ISBLANK(P151),ISBLANK(Q151)),"",(MAX(P151,Q151)-MIN(P151,Q151))/MIN(P151,Q151)),"")</f>
        <v>3.2592592592592499E-2</v>
      </c>
      <c r="S151" s="65">
        <f>IFERROR(VLOOKUP($D151,'Previous Data'!$A$2:$BD$350,19,FALSE),"")</f>
        <v>1.1172</v>
      </c>
      <c r="T151" s="65">
        <f>IFERROR(VLOOKUP($D151,'Previous Data'!$A$2:$BD$350,2,FALSE),"")</f>
        <v>1.08</v>
      </c>
      <c r="U151" s="15">
        <f t="shared" ref="U151:U214" si="54">IFERROR(IF(OR(ISBLANK(S151),ISBLANK(T151)),"",(MAX(S151,T151)-MIN(S151,T151))/MIN(S151,T151)),"")</f>
        <v>3.4444444444444347E-2</v>
      </c>
      <c r="V151" s="64">
        <f t="shared" ref="V151:V214" si="55">IFERROR((MAX(J151,P151)-MIN(J151,P151))/MIN(J151,P151),"")</f>
        <v>7.3977761836441919E-2</v>
      </c>
      <c r="W151" s="65">
        <f>IFERROR(VLOOKUP($D151,'Today''s Data'!$A$2:$BD$350,18,FALSE),"")</f>
        <v>1.101</v>
      </c>
      <c r="X151" s="65">
        <f>IFERROR(VLOOKUP($D151,'Today''s Data'!$A$2:$BD$350,2,FALSE),"")</f>
        <v>1.08</v>
      </c>
      <c r="Y151" s="15">
        <f t="shared" ref="Y151:Y214" si="56">IFERROR(IF(OR(ISBLANK(W151),ISBLANK(X151)),"",(MAX(W151,X151)-MIN(W151,X151))/MIN(W151,X151)),"")</f>
        <v>1.9444444444444358E-2</v>
      </c>
      <c r="Z151" s="65">
        <f>IFERROR(VLOOKUP($D151,'Previous Data'!$A$2:$BD$350,18,FALSE),"")</f>
        <v>1.1060000000000001</v>
      </c>
      <c r="AA151" s="65">
        <f>IFERROR(VLOOKUP($D151,'Previous Data'!$A$2:$BD$350,2,FALSE),"")</f>
        <v>1.08</v>
      </c>
      <c r="AB151" s="15">
        <f t="shared" ref="AB151:AB214" si="57">IFERROR(IF(OR(ISBLANK(Z151),ISBLANK(AA151)),"",(MAX(Z151,AA151)-MIN(Z151,AA151))/MIN(Z151,AA151)),"")</f>
        <v>2.4074074074074095E-2</v>
      </c>
      <c r="AC151" s="96" t="str">
        <f t="shared" ref="AC151:AC214" si="58">IF(AND(J151&gt;P151,J151&gt;W151,M151&gt;N151,J151&lt;K151,L151&lt;2%),"ZEUS STRIKE",IF(AND(W151&gt;Z151,P151&gt;S151,J151&gt;M151,G151&gt;W151,W151&gt;P151,P151&gt;J151),"AOTS+",IF(AND(W151&gt;P151,P151&gt;J151),"AOTS",IF(AND(G151&gt;J151,G151&gt;P151,G151&gt;W151,W151&gt;J151,J151&gt;P151,V151&lt;2%),"FOR AOTS",IF(AND(J151&gt;P151,P151&gt;W151,W151&gt;X151),"REVERSE AOTS",IF(AND(J151&gt;P151,P151&gt;W151),"REVERSE AOTS",""))))))</f>
        <v>REVERSE AOTS</v>
      </c>
      <c r="AD151" s="69">
        <f>IFERROR(VLOOKUP($D151,'Today''s Data'!$A$2:$BD$350,9,FALSE),"")</f>
        <v>68000</v>
      </c>
      <c r="AE151" s="69">
        <f>IFERROR(VLOOKUP($D151,'Today''s Data'!$A$2:$BD$350,39,FALSE),"")</f>
        <v>75500</v>
      </c>
      <c r="AF151" s="15">
        <f t="shared" ref="AF151:AF214" si="59">IFERROR(AD151/AE151,"")</f>
        <v>0.90066225165562919</v>
      </c>
      <c r="AG151" s="72">
        <f>IFERROR(VLOOKUP($D151,'Today''s Data'!$A$2:$BD$350,10,FALSE),"")</f>
        <v>73440</v>
      </c>
      <c r="AH151" s="15">
        <f>IFERROR(VLOOKUP($D151,'Today''s Data'!$A$2:$BD$350,32,FALSE),"")</f>
        <v>2.9700000000000001E-2</v>
      </c>
      <c r="AI151" s="12" t="str">
        <f>IFERROR(VLOOKUP($D151,'Today''s Data'!$A$2:$BD$350,33,FALSE),"")</f>
        <v>LOW</v>
      </c>
      <c r="AJ151" s="15">
        <f>IFERROR(VLOOKUP($D151,'Today''s Data'!$A$2:$BG$350,48,FALSE),"")</f>
        <v>0</v>
      </c>
      <c r="AK151" s="15">
        <f>IFERROR(VLOOKUP($D151,'Today''s Data'!$A$2:$BG$350,47,FALSE),"")</f>
        <v>-6.0900000000000003E-2</v>
      </c>
      <c r="AL151" s="15">
        <f>IFERROR(VLOOKUP($D151,'Today''s Data'!$A$2:$BG$350,46,FALSE),"")</f>
        <v>-1.8200000000000001E-2</v>
      </c>
      <c r="AM151" s="65">
        <v>1298672140</v>
      </c>
      <c r="AN151" s="65">
        <f t="shared" si="49"/>
        <v>1402565911.2</v>
      </c>
      <c r="AO151" s="65" t="str">
        <f t="shared" si="50"/>
        <v>4TH LINER</v>
      </c>
      <c r="AP151" s="57">
        <f>IFERROR(VLOOKUP($D151,'Today''s Data'!$A$2:$BG$350,50,FALSE),"")</f>
        <v>-20</v>
      </c>
    </row>
    <row r="152" spans="2:42" ht="16.5" hidden="1" customHeight="1" x14ac:dyDescent="0.35">
      <c r="B152" s="67">
        <v>147</v>
      </c>
      <c r="C152" s="11" t="s">
        <v>466</v>
      </c>
      <c r="D152" s="92" t="s">
        <v>467</v>
      </c>
      <c r="E152" s="12" t="s">
        <v>10</v>
      </c>
      <c r="F152" s="13" t="s">
        <v>11</v>
      </c>
      <c r="G152" s="65">
        <f>IFERROR(VLOOKUP($D152,'Today''s Data'!$A$2:$BD$350,2,FALSE),"")</f>
        <v>14.38</v>
      </c>
      <c r="H152" s="53">
        <f>IFERROR(VLOOKUP($D152,'Today''s Data'!$A$2:$BD$350,4,FALSE),"")</f>
        <v>-8.3000000000000001E-3</v>
      </c>
      <c r="I152" s="14">
        <f>IFERROR(VLOOKUP($D152,'Today''s Data'!$A$2:$BD$350,29,FALSE),"")</f>
        <v>41.983467760000003</v>
      </c>
      <c r="J152" s="65">
        <f>IFERROR(VLOOKUP($D152,'Today''s Data'!$A$2:$BD$350,20,FALSE),"")</f>
        <v>15.4536</v>
      </c>
      <c r="K152" s="65">
        <f>IFERROR(VLOOKUP(D152,'Today''s Data'!$A$2:$BD$350,2,FALSE),"")</f>
        <v>14.38</v>
      </c>
      <c r="L152" s="15">
        <f t="shared" si="51"/>
        <v>7.4659248956884486E-2</v>
      </c>
      <c r="M152" s="65">
        <f>IFERROR(VLOOKUP($D152,'Previous Data'!$A$2:$BD$350,20,FALSE),"")</f>
        <v>15.476599999999999</v>
      </c>
      <c r="N152" s="65">
        <f>IFERROR(VLOOKUP($D152,'Previous Data'!$A$2:$BD$350,2,FALSE),"")</f>
        <v>14.34</v>
      </c>
      <c r="O152" s="15">
        <f t="shared" si="52"/>
        <v>7.9260808926080867E-2</v>
      </c>
      <c r="P152" s="65">
        <f>IFERROR(VLOOKUP($D152,'Today''s Data'!$A$2:$BD$350,19,FALSE),"")</f>
        <v>15.233599999999999</v>
      </c>
      <c r="Q152" s="65">
        <f>IFERROR(VLOOKUP($D152,'Today''s Data'!$A$2:$BD$350,2,FALSE),"")</f>
        <v>14.38</v>
      </c>
      <c r="R152" s="15">
        <f t="shared" si="53"/>
        <v>5.9360222531293347E-2</v>
      </c>
      <c r="S152" s="65">
        <f>IFERROR(VLOOKUP($D152,'Previous Data'!$A$2:$BD$350,19,FALSE),"")</f>
        <v>15.273999999999999</v>
      </c>
      <c r="T152" s="65">
        <f>IFERROR(VLOOKUP($D152,'Previous Data'!$A$2:$BD$350,2,FALSE),"")</f>
        <v>14.34</v>
      </c>
      <c r="U152" s="15">
        <f t="shared" si="54"/>
        <v>6.5132496513249608E-2</v>
      </c>
      <c r="V152" s="64">
        <f t="shared" si="55"/>
        <v>1.4441760319294235E-2</v>
      </c>
      <c r="W152" s="65">
        <f>IFERROR(VLOOKUP($D152,'Today''s Data'!$A$2:$BD$350,18,FALSE),"")</f>
        <v>14.9</v>
      </c>
      <c r="X152" s="65">
        <f>IFERROR(VLOOKUP($D152,'Today''s Data'!$A$2:$BD$350,2,FALSE),"")</f>
        <v>14.38</v>
      </c>
      <c r="Y152" s="15">
        <f t="shared" si="56"/>
        <v>3.6161335187760747E-2</v>
      </c>
      <c r="Z152" s="65">
        <f>IFERROR(VLOOKUP($D152,'Previous Data'!$A$2:$BD$350,18,FALSE),"")</f>
        <v>15.004</v>
      </c>
      <c r="AA152" s="65">
        <f>IFERROR(VLOOKUP($D152,'Previous Data'!$A$2:$BD$350,2,FALSE),"")</f>
        <v>14.34</v>
      </c>
      <c r="AB152" s="15">
        <f t="shared" si="57"/>
        <v>4.630404463040444E-2</v>
      </c>
      <c r="AC152" s="96" t="str">
        <f t="shared" si="58"/>
        <v>REVERSE AOTS</v>
      </c>
      <c r="AD152" s="69">
        <f>IFERROR(VLOOKUP($D152,'Today''s Data'!$A$2:$BD$350,9,FALSE),"")</f>
        <v>7800</v>
      </c>
      <c r="AE152" s="69">
        <f>IFERROR(VLOOKUP($D152,'Today''s Data'!$A$2:$BD$350,39,FALSE),"")</f>
        <v>18515</v>
      </c>
      <c r="AF152" s="15">
        <f t="shared" si="59"/>
        <v>0.42128004320820955</v>
      </c>
      <c r="AG152" s="72">
        <f>IFERROR(VLOOKUP($D152,'Today''s Data'!$A$2:$BD$350,10,FALSE),"")</f>
        <v>113666</v>
      </c>
      <c r="AH152" s="15">
        <f>IFERROR(VLOOKUP($D152,'Today''s Data'!$A$2:$BD$350,32,FALSE),"")</f>
        <v>3.9800000000000002E-2</v>
      </c>
      <c r="AI152" s="12" t="str">
        <f>IFERROR(VLOOKUP($D152,'Today''s Data'!$A$2:$BD$350,33,FALSE),"")</f>
        <v>NEUTRAL</v>
      </c>
      <c r="AJ152" s="15">
        <f>IFERROR(VLOOKUP($D152,'Today''s Data'!$A$2:$BG$350,48,FALSE),"")</f>
        <v>2.7099999999999999E-2</v>
      </c>
      <c r="AK152" s="15">
        <f>IFERROR(VLOOKUP($D152,'Today''s Data'!$A$2:$BG$350,47,FALSE),"")</f>
        <v>-5.3900000000000003E-2</v>
      </c>
      <c r="AL152" s="15">
        <f>IFERROR(VLOOKUP($D152,'Today''s Data'!$A$2:$BG$350,46,FALSE),"")</f>
        <v>-0.15409999999999999</v>
      </c>
      <c r="AM152" s="65">
        <v>1425865471</v>
      </c>
      <c r="AN152" s="65">
        <f t="shared" si="49"/>
        <v>20503945472.98</v>
      </c>
      <c r="AO152" s="65" t="str">
        <f t="shared" si="50"/>
        <v>3RD LINER</v>
      </c>
      <c r="AP152" s="57">
        <f>IFERROR(VLOOKUP($D152,'Today''s Data'!$A$2:$BG$350,50,FALSE),"")</f>
        <v>2491114</v>
      </c>
    </row>
    <row r="153" spans="2:42" ht="16.5" hidden="1" customHeight="1" x14ac:dyDescent="0.35">
      <c r="B153" s="67">
        <v>148</v>
      </c>
      <c r="C153" s="59" t="s">
        <v>232</v>
      </c>
      <c r="D153" s="93" t="s">
        <v>233</v>
      </c>
      <c r="E153" s="58" t="s">
        <v>43</v>
      </c>
      <c r="F153" s="60" t="s">
        <v>44</v>
      </c>
      <c r="G153" s="65">
        <f>IFERROR(VLOOKUP($D153,'Today''s Data'!$A$2:$BD$350,2,FALSE),"")</f>
        <v>0.14599999999999999</v>
      </c>
      <c r="H153" s="53">
        <f>IFERROR(VLOOKUP($D153,'Today''s Data'!$A$2:$BD$350,4,FALSE),"")</f>
        <v>0</v>
      </c>
      <c r="I153" s="14">
        <f>IFERROR(VLOOKUP($D153,'Today''s Data'!$A$2:$BD$350,29,FALSE),"")</f>
        <v>32.285632274999998</v>
      </c>
      <c r="J153" s="65">
        <f>IFERROR(VLOOKUP($D153,'Today''s Data'!$A$2:$BD$350,20,FALSE),"")</f>
        <v>0.16086</v>
      </c>
      <c r="K153" s="65">
        <f>IFERROR(VLOOKUP(D153,'Today''s Data'!$A$2:$BD$350,2,FALSE),"")</f>
        <v>0.14599999999999999</v>
      </c>
      <c r="L153" s="15">
        <f t="shared" si="51"/>
        <v>0.10178082191780831</v>
      </c>
      <c r="M153" s="65">
        <f>IFERROR(VLOOKUP($D153,'Previous Data'!$A$2:$BD$350,20,FALSE),"")</f>
        <v>0.16156000000000001</v>
      </c>
      <c r="N153" s="65">
        <f>IFERROR(VLOOKUP($D153,'Previous Data'!$A$2:$BD$350,2,FALSE),"")</f>
        <v>0.14599999999999999</v>
      </c>
      <c r="O153" s="15">
        <f t="shared" si="52"/>
        <v>0.10657534246575355</v>
      </c>
      <c r="P153" s="65">
        <f>IFERROR(VLOOKUP($D153,'Today''s Data'!$A$2:$BD$350,19,FALSE),"")</f>
        <v>0.15264</v>
      </c>
      <c r="Q153" s="65">
        <f>IFERROR(VLOOKUP($D153,'Today''s Data'!$A$2:$BD$350,2,FALSE),"")</f>
        <v>0.14599999999999999</v>
      </c>
      <c r="R153" s="15">
        <f t="shared" si="53"/>
        <v>4.5479452054794568E-2</v>
      </c>
      <c r="S153" s="65">
        <f>IFERROR(VLOOKUP($D153,'Previous Data'!$A$2:$BD$350,19,FALSE),"")</f>
        <v>0.15284</v>
      </c>
      <c r="T153" s="65">
        <f>IFERROR(VLOOKUP($D153,'Previous Data'!$A$2:$BD$350,2,FALSE),"")</f>
        <v>0.14599999999999999</v>
      </c>
      <c r="U153" s="15">
        <f t="shared" si="54"/>
        <v>4.6849315068493241E-2</v>
      </c>
      <c r="V153" s="64">
        <f t="shared" si="55"/>
        <v>5.3852201257861672E-2</v>
      </c>
      <c r="W153" s="65">
        <f>IFERROR(VLOOKUP($D153,'Today''s Data'!$A$2:$BD$350,18,FALSE),"")</f>
        <v>0.15049999999999999</v>
      </c>
      <c r="X153" s="65">
        <f>IFERROR(VLOOKUP($D153,'Today''s Data'!$A$2:$BD$350,2,FALSE),"")</f>
        <v>0.14599999999999999</v>
      </c>
      <c r="Y153" s="15">
        <f t="shared" si="56"/>
        <v>3.0821917808219208E-2</v>
      </c>
      <c r="Z153" s="65">
        <f>IFERROR(VLOOKUP($D153,'Previous Data'!$A$2:$BD$350,18,FALSE),"")</f>
        <v>0.15125</v>
      </c>
      <c r="AA153" s="65">
        <f>IFERROR(VLOOKUP($D153,'Previous Data'!$A$2:$BD$350,2,FALSE),"")</f>
        <v>0.14599999999999999</v>
      </c>
      <c r="AB153" s="15">
        <f t="shared" si="57"/>
        <v>3.5958904109589074E-2</v>
      </c>
      <c r="AC153" s="96" t="str">
        <f t="shared" si="58"/>
        <v>REVERSE AOTS</v>
      </c>
      <c r="AD153" s="69">
        <f>IFERROR(VLOOKUP($D153,'Today''s Data'!$A$2:$BD$350,9,FALSE),"")</f>
        <v>5840000</v>
      </c>
      <c r="AE153" s="69">
        <f>IFERROR(VLOOKUP($D153,'Today''s Data'!$A$2:$BD$350,39,FALSE),"")</f>
        <v>9008000</v>
      </c>
      <c r="AF153" s="15">
        <f t="shared" si="59"/>
        <v>0.64831261101243343</v>
      </c>
      <c r="AG153" s="72">
        <f>IFERROR(VLOOKUP($D153,'Today''s Data'!$A$2:$BD$350,10,FALSE),"")</f>
        <v>849200</v>
      </c>
      <c r="AH153" s="15">
        <f>IFERROR(VLOOKUP($D153,'Today''s Data'!$A$2:$BD$350,32,FALSE),"")</f>
        <v>1.4800000000000001E-2</v>
      </c>
      <c r="AI153" s="12" t="str">
        <f>IFERROR(VLOOKUP($D153,'Today''s Data'!$A$2:$BD$350,33,FALSE),"")</f>
        <v>LOW</v>
      </c>
      <c r="AJ153" s="15">
        <f>IFERROR(VLOOKUP($D153,'Today''s Data'!$A$2:$BG$350,48,FALSE),"")</f>
        <v>-1.35E-2</v>
      </c>
      <c r="AK153" s="15">
        <f>IFERROR(VLOOKUP($D153,'Today''s Data'!$A$2:$BG$350,47,FALSE),"")</f>
        <v>-5.1900000000000002E-2</v>
      </c>
      <c r="AL153" s="15">
        <f>IFERROR(VLOOKUP($D153,'Today''s Data'!$A$2:$BG$350,46,FALSE),"")</f>
        <v>-3.3099999999999997E-2</v>
      </c>
      <c r="AM153" s="65">
        <v>39836979641</v>
      </c>
      <c r="AN153" s="65">
        <f t="shared" si="49"/>
        <v>5816199027.5859995</v>
      </c>
      <c r="AO153" s="65" t="str">
        <f t="shared" si="50"/>
        <v>3RD LINER</v>
      </c>
      <c r="AP153" s="57">
        <f>IFERROR(VLOOKUP($D153,'Today''s Data'!$A$2:$BG$350,50,FALSE),"")</f>
        <v>0</v>
      </c>
    </row>
    <row r="154" spans="2:42" ht="16.5" hidden="1" customHeight="1" x14ac:dyDescent="0.35">
      <c r="B154" s="68">
        <v>149</v>
      </c>
      <c r="C154" s="11" t="s">
        <v>234</v>
      </c>
      <c r="D154" s="92" t="s">
        <v>235</v>
      </c>
      <c r="E154" s="12" t="s">
        <v>43</v>
      </c>
      <c r="F154" s="13" t="s">
        <v>44</v>
      </c>
      <c r="G154" s="65">
        <f>IFERROR(VLOOKUP($D154,'Today''s Data'!$A$2:$BD$350,2,FALSE),"")</f>
        <v>0.153</v>
      </c>
      <c r="H154" s="53">
        <f>IFERROR(VLOOKUP($D154,'Today''s Data'!$A$2:$BD$350,4,FALSE),"")</f>
        <v>6.6E-3</v>
      </c>
      <c r="I154" s="14">
        <f>IFERROR(VLOOKUP($D154,'Today''s Data'!$A$2:$BD$350,29,FALSE),"")</f>
        <v>42.768099070600002</v>
      </c>
      <c r="J154" s="65">
        <f>IFERROR(VLOOKUP($D154,'Today''s Data'!$A$2:$BD$350,20,FALSE),"")</f>
        <v>0.16714000000000001</v>
      </c>
      <c r="K154" s="65">
        <f>IFERROR(VLOOKUP(D154,'Today''s Data'!$A$2:$BD$350,2,FALSE),"")</f>
        <v>0.153</v>
      </c>
      <c r="L154" s="15">
        <f t="shared" si="51"/>
        <v>9.2418300653594868E-2</v>
      </c>
      <c r="M154" s="65">
        <f>IFERROR(VLOOKUP($D154,'Previous Data'!$A$2:$BD$350,20,FALSE),"")</f>
        <v>0.16807</v>
      </c>
      <c r="N154" s="65">
        <f>IFERROR(VLOOKUP($D154,'Previous Data'!$A$2:$BD$350,2,FALSE),"")</f>
        <v>0.153</v>
      </c>
      <c r="O154" s="15">
        <f t="shared" si="52"/>
        <v>9.8496732026143799E-2</v>
      </c>
      <c r="P154" s="65">
        <f>IFERROR(VLOOKUP($D154,'Today''s Data'!$A$2:$BD$350,19,FALSE),"")</f>
        <v>0.15651999999999999</v>
      </c>
      <c r="Q154" s="65">
        <f>IFERROR(VLOOKUP($D154,'Today''s Data'!$A$2:$BD$350,2,FALSE),"")</f>
        <v>0.153</v>
      </c>
      <c r="R154" s="15">
        <f t="shared" si="53"/>
        <v>2.3006535947712389E-2</v>
      </c>
      <c r="S154" s="65">
        <f>IFERROR(VLOOKUP($D154,'Previous Data'!$A$2:$BD$350,19,FALSE),"")</f>
        <v>0.1565</v>
      </c>
      <c r="T154" s="65">
        <f>IFERROR(VLOOKUP($D154,'Previous Data'!$A$2:$BD$350,2,FALSE),"")</f>
        <v>0.153</v>
      </c>
      <c r="U154" s="15">
        <f t="shared" si="54"/>
        <v>2.2875816993464072E-2</v>
      </c>
      <c r="V154" s="64">
        <f t="shared" si="55"/>
        <v>6.785075389726565E-2</v>
      </c>
      <c r="W154" s="65">
        <f>IFERROR(VLOOKUP($D154,'Today''s Data'!$A$2:$BD$350,18,FALSE),"")</f>
        <v>0.15645000000000001</v>
      </c>
      <c r="X154" s="65">
        <f>IFERROR(VLOOKUP($D154,'Today''s Data'!$A$2:$BD$350,2,FALSE),"")</f>
        <v>0.153</v>
      </c>
      <c r="Y154" s="15">
        <f t="shared" si="56"/>
        <v>2.2549019607843192E-2</v>
      </c>
      <c r="Z154" s="65">
        <f>IFERROR(VLOOKUP($D154,'Previous Data'!$A$2:$BD$350,18,FALSE),"")</f>
        <v>0.15690000000000001</v>
      </c>
      <c r="AA154" s="65">
        <f>IFERROR(VLOOKUP($D154,'Previous Data'!$A$2:$BD$350,2,FALSE),"")</f>
        <v>0.153</v>
      </c>
      <c r="AB154" s="15">
        <f t="shared" si="57"/>
        <v>2.5490196078431469E-2</v>
      </c>
      <c r="AC154" s="96" t="str">
        <f t="shared" si="58"/>
        <v>REVERSE AOTS</v>
      </c>
      <c r="AD154" s="69">
        <f>IFERROR(VLOOKUP($D154,'Today''s Data'!$A$2:$BD$350,9,FALSE),"")</f>
        <v>2110000</v>
      </c>
      <c r="AE154" s="69">
        <f>IFERROR(VLOOKUP($D154,'Today''s Data'!$A$2:$BD$350,39,FALSE),"")</f>
        <v>1645000</v>
      </c>
      <c r="AF154" s="15">
        <f t="shared" si="59"/>
        <v>1.2826747720364742</v>
      </c>
      <c r="AG154" s="72">
        <f>IFERROR(VLOOKUP($D154,'Today''s Data'!$A$2:$BD$350,10,FALSE),"")</f>
        <v>320820</v>
      </c>
      <c r="AH154" s="15">
        <f>IFERROR(VLOOKUP($D154,'Today''s Data'!$A$2:$BD$350,32,FALSE),"")</f>
        <v>1.7999999999999999E-2</v>
      </c>
      <c r="AI154" s="12" t="str">
        <f>IFERROR(VLOOKUP($D154,'Today''s Data'!$A$2:$BD$350,33,FALSE),"")</f>
        <v>LOW</v>
      </c>
      <c r="AJ154" s="15">
        <f>IFERROR(VLOOKUP($D154,'Today''s Data'!$A$2:$BG$350,48,FALSE),"")</f>
        <v>-3.1600000000000003E-2</v>
      </c>
      <c r="AK154" s="15">
        <f>IFERROR(VLOOKUP($D154,'Today''s Data'!$A$2:$BG$350,47,FALSE),"")</f>
        <v>-2.5499999999999998E-2</v>
      </c>
      <c r="AL154" s="15">
        <f>IFERROR(VLOOKUP($D154,'Today''s Data'!$A$2:$BG$350,46,FALSE),"")</f>
        <v>0</v>
      </c>
      <c r="AM154" s="65">
        <v>26557952800</v>
      </c>
      <c r="AN154" s="65">
        <f t="shared" si="49"/>
        <v>4063366778.4000001</v>
      </c>
      <c r="AO154" s="65" t="str">
        <f t="shared" si="50"/>
        <v>3RD LINER</v>
      </c>
      <c r="AP154" s="57">
        <f>IFERROR(VLOOKUP($D154,'Today''s Data'!$A$2:$BG$350,50,FALSE),"")</f>
        <v>592740</v>
      </c>
    </row>
    <row r="155" spans="2:42" ht="16.5" hidden="1" customHeight="1" x14ac:dyDescent="0.35">
      <c r="B155" s="67">
        <v>150</v>
      </c>
      <c r="C155" s="11"/>
      <c r="D155" s="92" t="s">
        <v>592</v>
      </c>
      <c r="E155" s="12"/>
      <c r="F155" s="13"/>
      <c r="G155" s="65">
        <f>IFERROR(VLOOKUP($D155,'Today''s Data'!$A$2:$BD$350,2,FALSE),"")</f>
        <v>47.2</v>
      </c>
      <c r="H155" s="53">
        <f>IFERROR(VLOOKUP($D155,'Today''s Data'!$A$2:$BD$350,4,FALSE),"")</f>
        <v>0</v>
      </c>
      <c r="I155" s="14">
        <f>IFERROR(VLOOKUP($D155,'Today''s Data'!$A$2:$BD$350,29,FALSE),"")</f>
        <v>36.988089633599998</v>
      </c>
      <c r="J155" s="65">
        <f>IFERROR(VLOOKUP($D155,'Today''s Data'!$A$2:$BD$350,20,FALSE),"")</f>
        <v>59.286000000000001</v>
      </c>
      <c r="K155" s="65">
        <f>IFERROR(VLOOKUP(D155,'Today''s Data'!$A$2:$BD$350,2,FALSE),"")</f>
        <v>47.2</v>
      </c>
      <c r="L155" s="15">
        <f t="shared" si="51"/>
        <v>0.25605932203389825</v>
      </c>
      <c r="M155" s="65">
        <f>IFERROR(VLOOKUP($D155,'Previous Data'!$A$2:$BD$350,20,FALSE),"")</f>
        <v>59.454000000000001</v>
      </c>
      <c r="N155" s="65">
        <f>IFERROR(VLOOKUP($D155,'Previous Data'!$A$2:$BD$350,2,FALSE),"")</f>
        <v>47.2</v>
      </c>
      <c r="O155" s="15">
        <f t="shared" si="52"/>
        <v>0.25961864406779656</v>
      </c>
      <c r="P155" s="65">
        <f>IFERROR(VLOOKUP($D155,'Today''s Data'!$A$2:$BD$350,19,FALSE),"")</f>
        <v>57.853999999999999</v>
      </c>
      <c r="Q155" s="65">
        <f>IFERROR(VLOOKUP($D155,'Today''s Data'!$A$2:$BD$350,2,FALSE),"")</f>
        <v>47.2</v>
      </c>
      <c r="R155" s="15">
        <f t="shared" si="53"/>
        <v>0.22572033898305074</v>
      </c>
      <c r="S155" s="65">
        <f>IFERROR(VLOOKUP($D155,'Previous Data'!$A$2:$BD$350,19,FALSE),"")</f>
        <v>58.15</v>
      </c>
      <c r="T155" s="65">
        <f>IFERROR(VLOOKUP($D155,'Previous Data'!$A$2:$BD$350,2,FALSE),"")</f>
        <v>47.2</v>
      </c>
      <c r="U155" s="15">
        <f t="shared" si="54"/>
        <v>0.23199152542372872</v>
      </c>
      <c r="V155" s="64">
        <f t="shared" si="55"/>
        <v>2.4751961834963913E-2</v>
      </c>
      <c r="W155" s="65">
        <f>IFERROR(VLOOKUP($D155,'Today''s Data'!$A$2:$BD$350,18,FALSE),"")</f>
        <v>54.477499999999999</v>
      </c>
      <c r="X155" s="65">
        <f>IFERROR(VLOOKUP($D155,'Today''s Data'!$A$2:$BD$350,2,FALSE),"")</f>
        <v>47.2</v>
      </c>
      <c r="Y155" s="15">
        <f t="shared" si="56"/>
        <v>0.15418432203389823</v>
      </c>
      <c r="Z155" s="65">
        <f>IFERROR(VLOOKUP($D155,'Previous Data'!$A$2:$BD$350,18,FALSE),"")</f>
        <v>54.72</v>
      </c>
      <c r="AA155" s="65">
        <f>IFERROR(VLOOKUP($D155,'Previous Data'!$A$2:$BD$350,2,FALSE),"")</f>
        <v>47.2</v>
      </c>
      <c r="AB155" s="15">
        <f t="shared" si="57"/>
        <v>0.15932203389830499</v>
      </c>
      <c r="AC155" s="96" t="str">
        <f t="shared" si="58"/>
        <v>REVERSE AOTS</v>
      </c>
      <c r="AD155" s="69">
        <f>IFERROR(VLOOKUP($D155,'Today''s Data'!$A$2:$BD$350,9,FALSE),"")</f>
        <v>100</v>
      </c>
      <c r="AE155" s="69">
        <f>IFERROR(VLOOKUP($D155,'Today''s Data'!$A$2:$BD$350,39,FALSE),"")</f>
        <v>1335</v>
      </c>
      <c r="AF155" s="15">
        <f t="shared" si="59"/>
        <v>7.4906367041198504E-2</v>
      </c>
      <c r="AG155" s="72">
        <f>IFERROR(VLOOKUP($D155,'Today''s Data'!$A$2:$BD$350,10,FALSE),"")</f>
        <v>4720</v>
      </c>
      <c r="AH155" s="15">
        <f>IFERROR(VLOOKUP($D155,'Today''s Data'!$A$2:$BD$350,32,FALSE),"")</f>
        <v>7.5200000000000003E-2</v>
      </c>
      <c r="AI155" s="12" t="str">
        <f>IFERROR(VLOOKUP($D155,'Today''s Data'!$A$2:$BD$350,33,FALSE),"")</f>
        <v>HIGH</v>
      </c>
      <c r="AJ155" s="15">
        <f>IFERROR(VLOOKUP($D155,'Today''s Data'!$A$2:$BG$350,48,FALSE),"")</f>
        <v>-7.2700000000000001E-2</v>
      </c>
      <c r="AK155" s="15">
        <f>IFERROR(VLOOKUP($D155,'Today''s Data'!$A$2:$BG$350,47,FALSE),"")</f>
        <v>-0.15029999999999999</v>
      </c>
      <c r="AL155" s="15">
        <f>IFERROR(VLOOKUP($D155,'Today''s Data'!$A$2:$BG$350,46,FALSE),"")</f>
        <v>-0.19389999999999999</v>
      </c>
      <c r="AM155" s="65">
        <v>150000000</v>
      </c>
      <c r="AN155" s="65">
        <f t="shared" si="49"/>
        <v>7080000000</v>
      </c>
      <c r="AO155" s="65" t="str">
        <f t="shared" si="50"/>
        <v>3RD LINER</v>
      </c>
      <c r="AP155" s="57">
        <f>IFERROR(VLOOKUP($D155,'Today''s Data'!$A$2:$BG$350,50,FALSE),"")</f>
        <v>9345</v>
      </c>
    </row>
    <row r="156" spans="2:42" ht="16.5" hidden="1" customHeight="1" x14ac:dyDescent="0.35">
      <c r="B156" s="67">
        <v>151</v>
      </c>
      <c r="C156" s="59" t="s">
        <v>236</v>
      </c>
      <c r="D156" s="93" t="s">
        <v>237</v>
      </c>
      <c r="E156" s="58" t="s">
        <v>19</v>
      </c>
      <c r="F156" s="60" t="s">
        <v>19</v>
      </c>
      <c r="G156" s="65">
        <f>IFERROR(VLOOKUP($D156,'Today''s Data'!$A$2:$BD$350,2,FALSE),"")</f>
        <v>0.68</v>
      </c>
      <c r="H156" s="53">
        <f>IFERROR(VLOOKUP($D156,'Today''s Data'!$A$2:$BD$350,4,FALSE),"")</f>
        <v>-1.4500000000000001E-2</v>
      </c>
      <c r="I156" s="14">
        <f>IFERROR(VLOOKUP($D156,'Today''s Data'!$A$2:$BD$350,29,FALSE),"")</f>
        <v>43.7093344066</v>
      </c>
      <c r="J156" s="65">
        <f>IFERROR(VLOOKUP($D156,'Today''s Data'!$A$2:$BD$350,20,FALSE),"")</f>
        <v>0.73450000000000004</v>
      </c>
      <c r="K156" s="65">
        <f>IFERROR(VLOOKUP(D156,'Today''s Data'!$A$2:$BD$350,2,FALSE),"")</f>
        <v>0.68</v>
      </c>
      <c r="L156" s="15">
        <f t="shared" si="51"/>
        <v>8.0147058823529391E-2</v>
      </c>
      <c r="M156" s="65">
        <f>IFERROR(VLOOKUP($D156,'Previous Data'!$A$2:$BD$350,20,FALSE),"")</f>
        <v>0.73870000000000002</v>
      </c>
      <c r="N156" s="65">
        <f>IFERROR(VLOOKUP($D156,'Previous Data'!$A$2:$BD$350,2,FALSE),"")</f>
        <v>0.69</v>
      </c>
      <c r="O156" s="15">
        <f t="shared" si="52"/>
        <v>7.0579710144927657E-2</v>
      </c>
      <c r="P156" s="65">
        <f>IFERROR(VLOOKUP($D156,'Today''s Data'!$A$2:$BD$350,19,FALSE),"")</f>
        <v>0.7</v>
      </c>
      <c r="Q156" s="65">
        <f>IFERROR(VLOOKUP($D156,'Today''s Data'!$A$2:$BD$350,2,FALSE),"")</f>
        <v>0.68</v>
      </c>
      <c r="R156" s="15">
        <f t="shared" si="53"/>
        <v>2.9411764705882214E-2</v>
      </c>
      <c r="S156" s="65">
        <f>IFERROR(VLOOKUP($D156,'Previous Data'!$A$2:$BD$350,19,FALSE),"")</f>
        <v>0.69720000000000004</v>
      </c>
      <c r="T156" s="65">
        <f>IFERROR(VLOOKUP($D156,'Previous Data'!$A$2:$BD$350,2,FALSE),"")</f>
        <v>0.69</v>
      </c>
      <c r="U156" s="15">
        <f t="shared" si="54"/>
        <v>1.0434782608695792E-2</v>
      </c>
      <c r="V156" s="64">
        <f t="shared" si="55"/>
        <v>4.9285714285714412E-2</v>
      </c>
      <c r="W156" s="65">
        <f>IFERROR(VLOOKUP($D156,'Today''s Data'!$A$2:$BD$350,18,FALSE),"")</f>
        <v>0.70399999999999996</v>
      </c>
      <c r="X156" s="65">
        <f>IFERROR(VLOOKUP($D156,'Today''s Data'!$A$2:$BD$350,2,FALSE),"")</f>
        <v>0.68</v>
      </c>
      <c r="Y156" s="15">
        <f t="shared" si="56"/>
        <v>3.5294117647058691E-2</v>
      </c>
      <c r="Z156" s="65">
        <f>IFERROR(VLOOKUP($D156,'Previous Data'!$A$2:$BD$350,18,FALSE),"")</f>
        <v>0.70350000000000001</v>
      </c>
      <c r="AA156" s="65">
        <f>IFERROR(VLOOKUP($D156,'Previous Data'!$A$2:$BD$350,2,FALSE),"")</f>
        <v>0.69</v>
      </c>
      <c r="AB156" s="15">
        <f t="shared" si="57"/>
        <v>1.9565217391304447E-2</v>
      </c>
      <c r="AC156" s="96" t="str">
        <f t="shared" si="58"/>
        <v/>
      </c>
      <c r="AD156" s="69">
        <f>IFERROR(VLOOKUP($D156,'Today''s Data'!$A$2:$BD$350,9,FALSE),"")</f>
        <v>631000</v>
      </c>
      <c r="AE156" s="69">
        <f>IFERROR(VLOOKUP($D156,'Today''s Data'!$A$2:$BD$350,39,FALSE),"")</f>
        <v>1218550</v>
      </c>
      <c r="AF156" s="15">
        <f t="shared" si="59"/>
        <v>0.51782856673915723</v>
      </c>
      <c r="AG156" s="72">
        <f>IFERROR(VLOOKUP($D156,'Today''s Data'!$A$2:$BD$350,10,FALSE),"")</f>
        <v>421920</v>
      </c>
      <c r="AH156" s="15">
        <f>IFERROR(VLOOKUP($D156,'Today''s Data'!$A$2:$BD$350,32,FALSE),"")</f>
        <v>4.8000000000000001E-2</v>
      </c>
      <c r="AI156" s="12" t="str">
        <f>IFERROR(VLOOKUP($D156,'Today''s Data'!$A$2:$BD$350,33,FALSE),"")</f>
        <v>NEUTRAL</v>
      </c>
      <c r="AJ156" s="15">
        <f>IFERROR(VLOOKUP($D156,'Today''s Data'!$A$2:$BG$350,48,FALSE),"")</f>
        <v>0</v>
      </c>
      <c r="AK156" s="15">
        <f>IFERROR(VLOOKUP($D156,'Today''s Data'!$A$2:$BG$350,47,FALSE),"")</f>
        <v>-1.4500000000000001E-2</v>
      </c>
      <c r="AL156" s="15">
        <f>IFERROR(VLOOKUP($D156,'Today''s Data'!$A$2:$BG$350,46,FALSE),"")</f>
        <v>-1.4500000000000001E-2</v>
      </c>
      <c r="AM156" s="65">
        <v>3000000000</v>
      </c>
      <c r="AN156" s="65">
        <f t="shared" si="49"/>
        <v>2040000000.0000002</v>
      </c>
      <c r="AO156" s="65" t="str">
        <f t="shared" si="50"/>
        <v>4TH LINER</v>
      </c>
      <c r="AP156" s="57">
        <f>IFERROR(VLOOKUP($D156,'Today''s Data'!$A$2:$BG$350,50,FALSE),"")</f>
        <v>0</v>
      </c>
    </row>
    <row r="157" spans="2:42" ht="16.5" hidden="1" customHeight="1" x14ac:dyDescent="0.35">
      <c r="B157" s="68">
        <v>152</v>
      </c>
      <c r="C157" s="11" t="s">
        <v>238</v>
      </c>
      <c r="D157" s="92" t="s">
        <v>239</v>
      </c>
      <c r="E157" s="12" t="s">
        <v>39</v>
      </c>
      <c r="F157" s="13" t="s">
        <v>129</v>
      </c>
      <c r="G157" s="65">
        <f>IFERROR(VLOOKUP($D157,'Today''s Data'!$A$2:$BD$350,2,FALSE),"")</f>
        <v>4.45</v>
      </c>
      <c r="H157" s="53">
        <f>IFERROR(VLOOKUP($D157,'Today''s Data'!$A$2:$BD$350,4,FALSE),"")</f>
        <v>0.1042</v>
      </c>
      <c r="I157" s="14">
        <f>IFERROR(VLOOKUP($D157,'Today''s Data'!$A$2:$BD$350,29,FALSE),"")</f>
        <v>65.489206264800004</v>
      </c>
      <c r="J157" s="65">
        <f>IFERROR(VLOOKUP($D157,'Today''s Data'!$A$2:$BD$350,20,FALSE),"")</f>
        <v>4.3281999999999998</v>
      </c>
      <c r="K157" s="65">
        <f>IFERROR(VLOOKUP(D157,'Today''s Data'!$A$2:$BD$350,2,FALSE),"")</f>
        <v>4.45</v>
      </c>
      <c r="L157" s="15">
        <f t="shared" si="51"/>
        <v>2.8141028603114543E-2</v>
      </c>
      <c r="M157" s="65">
        <f>IFERROR(VLOOKUP($D157,'Previous Data'!$A$2:$BD$350,20,FALSE),"")</f>
        <v>4.3430999999999997</v>
      </c>
      <c r="N157" s="65">
        <f>IFERROR(VLOOKUP($D157,'Previous Data'!$A$2:$BD$350,2,FALSE),"")</f>
        <v>4.07</v>
      </c>
      <c r="O157" s="15">
        <f t="shared" si="52"/>
        <v>6.7100737100736968E-2</v>
      </c>
      <c r="P157" s="65">
        <f>IFERROR(VLOOKUP($D157,'Today''s Data'!$A$2:$BD$350,19,FALSE),"")</f>
        <v>4.1782000000000004</v>
      </c>
      <c r="Q157" s="65">
        <f>IFERROR(VLOOKUP($D157,'Today''s Data'!$A$2:$BD$350,2,FALSE),"")</f>
        <v>4.45</v>
      </c>
      <c r="R157" s="15">
        <f t="shared" si="53"/>
        <v>6.5051936240486288E-2</v>
      </c>
      <c r="S157" s="65">
        <f>IFERROR(VLOOKUP($D157,'Previous Data'!$A$2:$BD$350,19,FALSE),"")</f>
        <v>4.1734</v>
      </c>
      <c r="T157" s="65">
        <f>IFERROR(VLOOKUP($D157,'Previous Data'!$A$2:$BD$350,2,FALSE),"")</f>
        <v>4.07</v>
      </c>
      <c r="U157" s="15">
        <f t="shared" si="54"/>
        <v>2.5405405405405333E-2</v>
      </c>
      <c r="V157" s="64">
        <f t="shared" si="55"/>
        <v>3.5900627064285928E-2</v>
      </c>
      <c r="W157" s="65">
        <f>IFERROR(VLOOKUP($D157,'Today''s Data'!$A$2:$BD$350,18,FALSE),"")</f>
        <v>4.1719999999999997</v>
      </c>
      <c r="X157" s="65">
        <f>IFERROR(VLOOKUP($D157,'Today''s Data'!$A$2:$BD$350,2,FALSE),"")</f>
        <v>4.45</v>
      </c>
      <c r="Y157" s="15">
        <f t="shared" si="56"/>
        <v>6.6634707574305008E-2</v>
      </c>
      <c r="Z157" s="65">
        <f>IFERROR(VLOOKUP($D157,'Previous Data'!$A$2:$BD$350,18,FALSE),"")</f>
        <v>4.1615000000000002</v>
      </c>
      <c r="AA157" s="65">
        <f>IFERROR(VLOOKUP($D157,'Previous Data'!$A$2:$BD$350,2,FALSE),"")</f>
        <v>4.07</v>
      </c>
      <c r="AB157" s="15">
        <f t="shared" si="57"/>
        <v>2.2481572481572461E-2</v>
      </c>
      <c r="AC157" s="96" t="str">
        <f t="shared" si="58"/>
        <v>REVERSE AOTS</v>
      </c>
      <c r="AD157" s="69">
        <f>IFERROR(VLOOKUP($D157,'Today''s Data'!$A$2:$BD$350,9,FALSE),"")</f>
        <v>4560000</v>
      </c>
      <c r="AE157" s="69">
        <f>IFERROR(VLOOKUP($D157,'Today''s Data'!$A$2:$BD$350,39,FALSE),"")</f>
        <v>456500</v>
      </c>
      <c r="AF157" s="15">
        <f t="shared" si="59"/>
        <v>9.9890470974808316</v>
      </c>
      <c r="AG157" s="72">
        <f>IFERROR(VLOOKUP($D157,'Today''s Data'!$A$2:$BD$350,10,FALSE),"")</f>
        <v>20002650</v>
      </c>
      <c r="AH157" s="15">
        <f>IFERROR(VLOOKUP($D157,'Today''s Data'!$A$2:$BD$350,32,FALSE),"")</f>
        <v>2.8400000000000002E-2</v>
      </c>
      <c r="AI157" s="12" t="str">
        <f>IFERROR(VLOOKUP($D157,'Today''s Data'!$A$2:$BD$350,33,FALSE),"")</f>
        <v>LOW</v>
      </c>
      <c r="AJ157" s="15">
        <f>IFERROR(VLOOKUP($D157,'Today''s Data'!$A$2:$BG$350,48,FALSE),"")</f>
        <v>9.0700000000000003E-2</v>
      </c>
      <c r="AK157" s="15">
        <f>IFERROR(VLOOKUP($D157,'Today''s Data'!$A$2:$BG$350,47,FALSE),"")</f>
        <v>8.2699999999999996E-2</v>
      </c>
      <c r="AL157" s="15">
        <f>IFERROR(VLOOKUP($D157,'Today''s Data'!$A$2:$BG$350,46,FALSE),"")</f>
        <v>8.5400000000000004E-2</v>
      </c>
      <c r="AM157" s="65">
        <v>193544176</v>
      </c>
      <c r="AN157" s="65">
        <f t="shared" si="49"/>
        <v>861271583.20000005</v>
      </c>
      <c r="AO157" s="65" t="str">
        <f t="shared" si="50"/>
        <v>4TH LINER</v>
      </c>
      <c r="AP157" s="57">
        <f>IFERROR(VLOOKUP($D157,'Today''s Data'!$A$2:$BG$350,50,FALSE),"")</f>
        <v>-219170</v>
      </c>
    </row>
    <row r="158" spans="2:42" ht="16.5" hidden="1" customHeight="1" x14ac:dyDescent="0.35">
      <c r="B158" s="67">
        <v>153</v>
      </c>
      <c r="C158" s="59" t="s">
        <v>240</v>
      </c>
      <c r="D158" s="93" t="s">
        <v>241</v>
      </c>
      <c r="E158" s="58" t="s">
        <v>10</v>
      </c>
      <c r="F158" s="60" t="s">
        <v>112</v>
      </c>
      <c r="G158" s="65">
        <f>IFERROR(VLOOKUP($D158,'Today''s Data'!$A$2:$BD$350,2,FALSE),"")</f>
        <v>10.199999999999999</v>
      </c>
      <c r="H158" s="53">
        <f>IFERROR(VLOOKUP($D158,'Today''s Data'!$A$2:$BD$350,4,FALSE),"")</f>
        <v>1.3899999999999999E-2</v>
      </c>
      <c r="I158" s="14">
        <f>IFERROR(VLOOKUP($D158,'Today''s Data'!$A$2:$BD$350,29,FALSE),"")</f>
        <v>39.843499418599997</v>
      </c>
      <c r="J158" s="65">
        <f>IFERROR(VLOOKUP($D158,'Today''s Data'!$A$2:$BD$350,20,FALSE),"")</f>
        <v>10.9152</v>
      </c>
      <c r="K158" s="65">
        <f>IFERROR(VLOOKUP(D158,'Today''s Data'!$A$2:$BD$350,2,FALSE),"")</f>
        <v>10.199999999999999</v>
      </c>
      <c r="L158" s="15">
        <f t="shared" si="51"/>
        <v>7.0117647058823646E-2</v>
      </c>
      <c r="M158" s="65">
        <f>IFERROR(VLOOKUP($D158,'Previous Data'!$A$2:$BD$350,20,FALSE),"")</f>
        <v>10.937200000000001</v>
      </c>
      <c r="N158" s="65">
        <f>IFERROR(VLOOKUP($D158,'Previous Data'!$A$2:$BD$350,2,FALSE),"")</f>
        <v>10.039999999999999</v>
      </c>
      <c r="O158" s="15">
        <f t="shared" si="52"/>
        <v>8.936254980079697E-2</v>
      </c>
      <c r="P158" s="65">
        <f>IFERROR(VLOOKUP($D158,'Today''s Data'!$A$2:$BD$350,19,FALSE),"")</f>
        <v>10.7728</v>
      </c>
      <c r="Q158" s="65">
        <f>IFERROR(VLOOKUP($D158,'Today''s Data'!$A$2:$BD$350,2,FALSE),"")</f>
        <v>10.199999999999999</v>
      </c>
      <c r="R158" s="15">
        <f t="shared" si="53"/>
        <v>5.6156862745098131E-2</v>
      </c>
      <c r="S158" s="65">
        <f>IFERROR(VLOOKUP($D158,'Previous Data'!$A$2:$BD$350,19,FALSE),"")</f>
        <v>10.807600000000001</v>
      </c>
      <c r="T158" s="65">
        <f>IFERROR(VLOOKUP($D158,'Previous Data'!$A$2:$BD$350,2,FALSE),"")</f>
        <v>10.039999999999999</v>
      </c>
      <c r="U158" s="15">
        <f t="shared" si="54"/>
        <v>7.6454183266932443E-2</v>
      </c>
      <c r="V158" s="64">
        <f t="shared" si="55"/>
        <v>1.3218476162186275E-2</v>
      </c>
      <c r="W158" s="65">
        <f>IFERROR(VLOOKUP($D158,'Today''s Data'!$A$2:$BD$350,18,FALSE),"")</f>
        <v>10.436</v>
      </c>
      <c r="X158" s="65">
        <f>IFERROR(VLOOKUP($D158,'Today''s Data'!$A$2:$BD$350,2,FALSE),"")</f>
        <v>10.199999999999999</v>
      </c>
      <c r="Y158" s="15">
        <f t="shared" si="56"/>
        <v>2.3137254901960849E-2</v>
      </c>
      <c r="Z158" s="65">
        <f>IFERROR(VLOOKUP($D158,'Previous Data'!$A$2:$BD$350,18,FALSE),"")</f>
        <v>10.507999999999999</v>
      </c>
      <c r="AA158" s="65">
        <f>IFERROR(VLOOKUP($D158,'Previous Data'!$A$2:$BD$350,2,FALSE),"")</f>
        <v>10.039999999999999</v>
      </c>
      <c r="AB158" s="15">
        <f t="shared" si="57"/>
        <v>4.6613545816733069E-2</v>
      </c>
      <c r="AC158" s="96" t="str">
        <f t="shared" si="58"/>
        <v>REVERSE AOTS</v>
      </c>
      <c r="AD158" s="69">
        <f>IFERROR(VLOOKUP($D158,'Today''s Data'!$A$2:$BD$350,9,FALSE),"")</f>
        <v>8100</v>
      </c>
      <c r="AE158" s="69">
        <f>IFERROR(VLOOKUP($D158,'Today''s Data'!$A$2:$BD$350,39,FALSE),"")</f>
        <v>22445</v>
      </c>
      <c r="AF158" s="15">
        <f t="shared" si="59"/>
        <v>0.36088215638226778</v>
      </c>
      <c r="AG158" s="72">
        <f>IFERROR(VLOOKUP($D158,'Today''s Data'!$A$2:$BD$350,10,FALSE),"")</f>
        <v>83186</v>
      </c>
      <c r="AH158" s="15">
        <f>IFERROR(VLOOKUP($D158,'Today''s Data'!$A$2:$BD$350,32,FALSE),"")</f>
        <v>1.52E-2</v>
      </c>
      <c r="AI158" s="12" t="str">
        <f>IFERROR(VLOOKUP($D158,'Today''s Data'!$A$2:$BD$350,33,FALSE),"")</f>
        <v>LOW</v>
      </c>
      <c r="AJ158" s="15">
        <f>IFERROR(VLOOKUP($D158,'Today''s Data'!$A$2:$BG$350,48,FALSE),"")</f>
        <v>-9.7000000000000003E-3</v>
      </c>
      <c r="AK158" s="15">
        <f>IFERROR(VLOOKUP($D158,'Today''s Data'!$A$2:$BG$350,47,FALSE),"")</f>
        <v>-3.5900000000000001E-2</v>
      </c>
      <c r="AL158" s="15">
        <f>IFERROR(VLOOKUP($D158,'Today''s Data'!$A$2:$BG$350,46,FALSE),"")</f>
        <v>-8.1100000000000005E-2</v>
      </c>
      <c r="AM158" s="65">
        <v>433673087</v>
      </c>
      <c r="AN158" s="65">
        <f t="shared" si="49"/>
        <v>4423465487.3999996</v>
      </c>
      <c r="AO158" s="65" t="str">
        <f t="shared" si="50"/>
        <v>3RD LINER</v>
      </c>
      <c r="AP158" s="57">
        <f>IFERROR(VLOOKUP($D158,'Today''s Data'!$A$2:$BG$350,50,FALSE),"")</f>
        <v>-24922</v>
      </c>
    </row>
    <row r="159" spans="2:42" ht="16.5" hidden="1" customHeight="1" x14ac:dyDescent="0.35">
      <c r="B159" s="67">
        <v>154</v>
      </c>
      <c r="C159" s="11" t="s">
        <v>242</v>
      </c>
      <c r="D159" s="92" t="s">
        <v>243</v>
      </c>
      <c r="E159" s="12" t="s">
        <v>19</v>
      </c>
      <c r="F159" s="13" t="s">
        <v>19</v>
      </c>
      <c r="G159" s="65">
        <f>IFERROR(VLOOKUP($D159,'Today''s Data'!$A$2:$BD$350,2,FALSE),"")</f>
        <v>5.21</v>
      </c>
      <c r="H159" s="53">
        <f>IFERROR(VLOOKUP($D159,'Today''s Data'!$A$2:$BD$350,4,FALSE),"")</f>
        <v>-3.8E-3</v>
      </c>
      <c r="I159" s="14">
        <f>IFERROR(VLOOKUP($D159,'Today''s Data'!$A$2:$BD$350,29,FALSE),"")</f>
        <v>35.9700082552</v>
      </c>
      <c r="J159" s="65">
        <f>IFERROR(VLOOKUP($D159,'Today''s Data'!$A$2:$BD$350,20,FALSE),"")</f>
        <v>5.6871</v>
      </c>
      <c r="K159" s="65">
        <f>IFERROR(VLOOKUP(D159,'Today''s Data'!$A$2:$BD$350,2,FALSE),"")</f>
        <v>5.21</v>
      </c>
      <c r="L159" s="15">
        <f t="shared" si="51"/>
        <v>9.1573896353166997E-2</v>
      </c>
      <c r="M159" s="65">
        <f>IFERROR(VLOOKUP($D159,'Previous Data'!$A$2:$BD$350,20,FALSE),"")</f>
        <v>5.7157999999999998</v>
      </c>
      <c r="N159" s="65">
        <f>IFERROR(VLOOKUP($D159,'Previous Data'!$A$2:$BD$350,2,FALSE),"")</f>
        <v>5.3</v>
      </c>
      <c r="O159" s="15">
        <f t="shared" si="52"/>
        <v>7.845283018867924E-2</v>
      </c>
      <c r="P159" s="65">
        <f>IFERROR(VLOOKUP($D159,'Today''s Data'!$A$2:$BD$350,19,FALSE),"")</f>
        <v>5.5814000000000004</v>
      </c>
      <c r="Q159" s="65">
        <f>IFERROR(VLOOKUP($D159,'Today''s Data'!$A$2:$BD$350,2,FALSE),"")</f>
        <v>5.21</v>
      </c>
      <c r="R159" s="15">
        <f t="shared" si="53"/>
        <v>7.1285988483685295E-2</v>
      </c>
      <c r="S159" s="65">
        <f>IFERROR(VLOOKUP($D159,'Previous Data'!$A$2:$BD$350,19,FALSE),"")</f>
        <v>5.5983999999999998</v>
      </c>
      <c r="T159" s="65">
        <f>IFERROR(VLOOKUP($D159,'Previous Data'!$A$2:$BD$350,2,FALSE),"")</f>
        <v>5.3</v>
      </c>
      <c r="U159" s="15">
        <f t="shared" si="54"/>
        <v>5.6301886792452835E-2</v>
      </c>
      <c r="V159" s="64">
        <f t="shared" si="55"/>
        <v>1.8937900885082539E-2</v>
      </c>
      <c r="W159" s="65">
        <f>IFERROR(VLOOKUP($D159,'Today''s Data'!$A$2:$BD$350,18,FALSE),"")</f>
        <v>5.4325000000000001</v>
      </c>
      <c r="X159" s="65">
        <f>IFERROR(VLOOKUP($D159,'Today''s Data'!$A$2:$BD$350,2,FALSE),"")</f>
        <v>5.21</v>
      </c>
      <c r="Y159" s="15">
        <f t="shared" si="56"/>
        <v>4.2706333973128625E-2</v>
      </c>
      <c r="Z159" s="65">
        <f>IFERROR(VLOOKUP($D159,'Previous Data'!$A$2:$BD$350,18,FALSE),"")</f>
        <v>5.4725000000000001</v>
      </c>
      <c r="AA159" s="65">
        <f>IFERROR(VLOOKUP($D159,'Previous Data'!$A$2:$BD$350,2,FALSE),"")</f>
        <v>5.3</v>
      </c>
      <c r="AB159" s="15">
        <f t="shared" si="57"/>
        <v>3.2547169811320817E-2</v>
      </c>
      <c r="AC159" s="96" t="str">
        <f t="shared" si="58"/>
        <v>REVERSE AOTS</v>
      </c>
      <c r="AD159" s="69">
        <f>IFERROR(VLOOKUP($D159,'Today''s Data'!$A$2:$BD$350,9,FALSE),"")</f>
        <v>752500</v>
      </c>
      <c r="AE159" s="69">
        <f>IFERROR(VLOOKUP($D159,'Today''s Data'!$A$2:$BD$350,39,FALSE),"")</f>
        <v>1220780</v>
      </c>
      <c r="AF159" s="15">
        <f t="shared" si="59"/>
        <v>0.61640918101541642</v>
      </c>
      <c r="AG159" s="72">
        <f>IFERROR(VLOOKUP($D159,'Today''s Data'!$A$2:$BD$350,10,FALSE),"")</f>
        <v>3921208</v>
      </c>
      <c r="AH159" s="15">
        <f>IFERROR(VLOOKUP($D159,'Today''s Data'!$A$2:$BD$350,32,FALSE),"")</f>
        <v>2.3E-2</v>
      </c>
      <c r="AI159" s="12" t="str">
        <f>IFERROR(VLOOKUP($D159,'Today''s Data'!$A$2:$BD$350,33,FALSE),"")</f>
        <v>LOW</v>
      </c>
      <c r="AJ159" s="15">
        <f>IFERROR(VLOOKUP($D159,'Today''s Data'!$A$2:$BG$350,48,FALSE),"")</f>
        <v>-1.3299999999999999E-2</v>
      </c>
      <c r="AK159" s="15">
        <f>IFERROR(VLOOKUP($D159,'Today''s Data'!$A$2:$BG$350,47,FALSE),"")</f>
        <v>-5.4399999999999997E-2</v>
      </c>
      <c r="AL159" s="15">
        <f>IFERROR(VLOOKUP($D159,'Today''s Data'!$A$2:$BG$350,46,FALSE),"")</f>
        <v>-6.9599999999999995E-2</v>
      </c>
      <c r="AM159" s="65">
        <v>4628672611</v>
      </c>
      <c r="AN159" s="65">
        <f t="shared" si="49"/>
        <v>24115384303.310001</v>
      </c>
      <c r="AO159" s="65" t="str">
        <f>IF(AN159&gt;200000000000,"BLUE CHIP",IF(AND(AN159&gt;100000000000,AN159&lt;200000000000),"2ND LINER",IF(AND(AN159&gt;3000000000,AN159&lt;100000000000),"3RD LINER",IF(AN159&lt;3000000000,"4TH LINER",""))))</f>
        <v>3RD LINER</v>
      </c>
      <c r="AP159" s="57">
        <f>IFERROR(VLOOKUP($D159,'Today''s Data'!$A$2:$BG$350,50,FALSE),"")</f>
        <v>33583618.999899998</v>
      </c>
    </row>
    <row r="160" spans="2:42" ht="16.5" hidden="1" customHeight="1" x14ac:dyDescent="0.35">
      <c r="B160" s="68">
        <v>155</v>
      </c>
      <c r="C160" s="59" t="s">
        <v>244</v>
      </c>
      <c r="D160" s="93" t="s">
        <v>245</v>
      </c>
      <c r="E160" s="58" t="s">
        <v>10</v>
      </c>
      <c r="F160" s="60" t="s">
        <v>112</v>
      </c>
      <c r="G160" s="65">
        <f>IFERROR(VLOOKUP($D160,'Today''s Data'!$A$2:$BD$350,2,FALSE),"")</f>
        <v>3.99</v>
      </c>
      <c r="H160" s="53">
        <f>IFERROR(VLOOKUP($D160,'Today''s Data'!$A$2:$BD$350,4,FALSE),"")</f>
        <v>2.3099999999999999E-2</v>
      </c>
      <c r="I160" s="14">
        <f>IFERROR(VLOOKUP($D160,'Today''s Data'!$A$2:$BD$350,29,FALSE),"")</f>
        <v>50.753763207600002</v>
      </c>
      <c r="J160" s="65">
        <f>IFERROR(VLOOKUP($D160,'Today''s Data'!$A$2:$BD$350,20,FALSE),"")</f>
        <v>4.0271999999999997</v>
      </c>
      <c r="K160" s="65">
        <f>IFERROR(VLOOKUP(D160,'Today''s Data'!$A$2:$BD$350,2,FALSE),"")</f>
        <v>3.99</v>
      </c>
      <c r="L160" s="15">
        <f t="shared" si="51"/>
        <v>9.3233082706765547E-3</v>
      </c>
      <c r="M160" s="65">
        <f>IFERROR(VLOOKUP($D160,'Previous Data'!$A$2:$BD$350,20,FALSE),"")</f>
        <v>4.0404</v>
      </c>
      <c r="N160" s="65">
        <f>IFERROR(VLOOKUP($D160,'Previous Data'!$A$2:$BD$350,2,FALSE),"")</f>
        <v>3.95</v>
      </c>
      <c r="O160" s="15">
        <f t="shared" si="52"/>
        <v>2.2886075949367042E-2</v>
      </c>
      <c r="P160" s="65">
        <f>IFERROR(VLOOKUP($D160,'Today''s Data'!$A$2:$BD$350,19,FALSE),"")</f>
        <v>4.0404</v>
      </c>
      <c r="Q160" s="65">
        <f>IFERROR(VLOOKUP($D160,'Today''s Data'!$A$2:$BD$350,2,FALSE),"")</f>
        <v>3.99</v>
      </c>
      <c r="R160" s="15">
        <f t="shared" si="53"/>
        <v>1.2631578947368365E-2</v>
      </c>
      <c r="S160" s="65">
        <f>IFERROR(VLOOKUP($D160,'Previous Data'!$A$2:$BD$350,19,FALSE),"")</f>
        <v>4.0602</v>
      </c>
      <c r="T160" s="65">
        <f>IFERROR(VLOOKUP($D160,'Previous Data'!$A$2:$BD$350,2,FALSE),"")</f>
        <v>3.95</v>
      </c>
      <c r="U160" s="15">
        <f t="shared" si="54"/>
        <v>2.789873417721515E-2</v>
      </c>
      <c r="V160" s="64">
        <f t="shared" si="55"/>
        <v>3.2777115613826786E-3</v>
      </c>
      <c r="W160" s="65">
        <f>IFERROR(VLOOKUP($D160,'Today''s Data'!$A$2:$BD$350,18,FALSE),"")</f>
        <v>4.0004999999999997</v>
      </c>
      <c r="X160" s="65">
        <f>IFERROR(VLOOKUP($D160,'Today''s Data'!$A$2:$BD$350,2,FALSE),"")</f>
        <v>3.99</v>
      </c>
      <c r="Y160" s="15">
        <f t="shared" si="56"/>
        <v>2.6315789473682978E-3</v>
      </c>
      <c r="Z160" s="65">
        <f>IFERROR(VLOOKUP($D160,'Previous Data'!$A$2:$BD$350,18,FALSE),"")</f>
        <v>4.0095000000000001</v>
      </c>
      <c r="AA160" s="65">
        <f>IFERROR(VLOOKUP($D160,'Previous Data'!$A$2:$BD$350,2,FALSE),"")</f>
        <v>3.95</v>
      </c>
      <c r="AB160" s="15">
        <f t="shared" si="57"/>
        <v>1.5063291139240476E-2</v>
      </c>
      <c r="AC160" s="96" t="str">
        <f t="shared" si="58"/>
        <v/>
      </c>
      <c r="AD160" s="69">
        <f>IFERROR(VLOOKUP($D160,'Today''s Data'!$A$2:$BD$350,9,FALSE),"")</f>
        <v>1021000</v>
      </c>
      <c r="AE160" s="69">
        <f>IFERROR(VLOOKUP($D160,'Today''s Data'!$A$2:$BD$350,39,FALSE),"")</f>
        <v>1392100</v>
      </c>
      <c r="AF160" s="15">
        <f t="shared" si="59"/>
        <v>0.73342432296530424</v>
      </c>
      <c r="AG160" s="72">
        <f>IFERROR(VLOOKUP($D160,'Today''s Data'!$A$2:$BD$350,10,FALSE),"")</f>
        <v>4004450</v>
      </c>
      <c r="AH160" s="15">
        <f>IFERROR(VLOOKUP($D160,'Today''s Data'!$A$2:$BD$350,32,FALSE),"")</f>
        <v>3.3300000000000003E-2</v>
      </c>
      <c r="AI160" s="12" t="str">
        <f>IFERROR(VLOOKUP($D160,'Today''s Data'!$A$2:$BD$350,33,FALSE),"")</f>
        <v>NEUTRAL</v>
      </c>
      <c r="AJ160" s="15">
        <f>IFERROR(VLOOKUP($D160,'Today''s Data'!$A$2:$BG$350,48,FALSE),"")</f>
        <v>0.05</v>
      </c>
      <c r="AK160" s="15">
        <f>IFERROR(VLOOKUP($D160,'Today''s Data'!$A$2:$BG$350,47,FALSE),"")</f>
        <v>-2.6800000000000001E-2</v>
      </c>
      <c r="AL160" s="15">
        <f>IFERROR(VLOOKUP($D160,'Today''s Data'!$A$2:$BG$350,46,FALSE),"")</f>
        <v>2.5000000000000001E-3</v>
      </c>
      <c r="AM160" s="65">
        <v>1199852512</v>
      </c>
      <c r="AN160" s="65">
        <f t="shared" si="49"/>
        <v>4787411522.8800001</v>
      </c>
      <c r="AO160" s="65" t="str">
        <f t="shared" si="50"/>
        <v>3RD LINER</v>
      </c>
      <c r="AP160" s="57">
        <f>IFERROR(VLOOKUP($D160,'Today''s Data'!$A$2:$BG$350,50,FALSE),"")</f>
        <v>-3270640</v>
      </c>
    </row>
    <row r="161" spans="2:42" ht="16.5" hidden="1" customHeight="1" x14ac:dyDescent="0.35">
      <c r="B161" s="67">
        <v>156</v>
      </c>
      <c r="C161" s="11" t="s">
        <v>246</v>
      </c>
      <c r="D161" s="92" t="s">
        <v>247</v>
      </c>
      <c r="E161" s="12" t="s">
        <v>10</v>
      </c>
      <c r="F161" s="13" t="s">
        <v>112</v>
      </c>
      <c r="G161" s="65">
        <f>IFERROR(VLOOKUP($D161,'Today''s Data'!$A$2:$BD$350,2,FALSE),"")</f>
        <v>1.03</v>
      </c>
      <c r="H161" s="53">
        <f>IFERROR(VLOOKUP($D161,'Today''s Data'!$A$2:$BD$350,4,FALSE),"")</f>
        <v>-1.9E-2</v>
      </c>
      <c r="I161" s="14">
        <f>IFERROR(VLOOKUP($D161,'Today''s Data'!$A$2:$BD$350,29,FALSE),"")</f>
        <v>42.678324897300001</v>
      </c>
      <c r="J161" s="65">
        <f>IFERROR(VLOOKUP($D161,'Today''s Data'!$A$2:$BD$350,20,FALSE),"")</f>
        <v>1.0595000000000001</v>
      </c>
      <c r="K161" s="65">
        <f>IFERROR(VLOOKUP(D161,'Today''s Data'!$A$2:$BD$350,2,FALSE),"")</f>
        <v>1.03</v>
      </c>
      <c r="L161" s="15">
        <f t="shared" si="51"/>
        <v>2.8640776699029206E-2</v>
      </c>
      <c r="M161" s="65">
        <f>IFERROR(VLOOKUP($D161,'Previous Data'!$A$2:$BD$350,20,FALSE),"")</f>
        <v>1.0598000000000001</v>
      </c>
      <c r="N161" s="65">
        <f>IFERROR(VLOOKUP($D161,'Previous Data'!$A$2:$BD$350,2,FALSE),"")</f>
        <v>1.05</v>
      </c>
      <c r="O161" s="15">
        <f t="shared" si="52"/>
        <v>9.3333333333333619E-3</v>
      </c>
      <c r="P161" s="65">
        <f>IFERROR(VLOOKUP($D161,'Today''s Data'!$A$2:$BD$350,19,FALSE),"")</f>
        <v>1.0569999999999999</v>
      </c>
      <c r="Q161" s="65">
        <f>IFERROR(VLOOKUP($D161,'Today''s Data'!$A$2:$BD$350,2,FALSE),"")</f>
        <v>1.03</v>
      </c>
      <c r="R161" s="15">
        <f t="shared" si="53"/>
        <v>2.6213592233009623E-2</v>
      </c>
      <c r="S161" s="65">
        <f>IFERROR(VLOOKUP($D161,'Previous Data'!$A$2:$BD$350,19,FALSE),"")</f>
        <v>1.0580000000000001</v>
      </c>
      <c r="T161" s="65">
        <f>IFERROR(VLOOKUP($D161,'Previous Data'!$A$2:$BD$350,2,FALSE),"")</f>
        <v>1.05</v>
      </c>
      <c r="U161" s="15">
        <f t="shared" si="54"/>
        <v>7.6190476190476251E-3</v>
      </c>
      <c r="V161" s="64">
        <f t="shared" si="55"/>
        <v>2.365184484389942E-3</v>
      </c>
      <c r="W161" s="65">
        <f>IFERROR(VLOOKUP($D161,'Today''s Data'!$A$2:$BD$350,18,FALSE),"")</f>
        <v>1.0425</v>
      </c>
      <c r="X161" s="65">
        <f>IFERROR(VLOOKUP($D161,'Today''s Data'!$A$2:$BD$350,2,FALSE),"")</f>
        <v>1.03</v>
      </c>
      <c r="Y161" s="15">
        <f t="shared" si="56"/>
        <v>1.2135922330097044E-2</v>
      </c>
      <c r="Z161" s="65">
        <f>IFERROR(VLOOKUP($D161,'Previous Data'!$A$2:$BD$350,18,FALSE),"")</f>
        <v>1.044</v>
      </c>
      <c r="AA161" s="65">
        <f>IFERROR(VLOOKUP($D161,'Previous Data'!$A$2:$BD$350,2,FALSE),"")</f>
        <v>1.05</v>
      </c>
      <c r="AB161" s="15">
        <f t="shared" si="57"/>
        <v>5.7471264367816143E-3</v>
      </c>
      <c r="AC161" s="96" t="str">
        <f t="shared" si="58"/>
        <v>REVERSE AOTS</v>
      </c>
      <c r="AD161" s="69">
        <f>IFERROR(VLOOKUP($D161,'Today''s Data'!$A$2:$BD$350,9,FALSE),"")</f>
        <v>84000</v>
      </c>
      <c r="AE161" s="69">
        <f>IFERROR(VLOOKUP($D161,'Today''s Data'!$A$2:$BD$350,39,FALSE),"")</f>
        <v>449550</v>
      </c>
      <c r="AF161" s="15">
        <f t="shared" si="59"/>
        <v>0.18685352018685353</v>
      </c>
      <c r="AG161" s="72">
        <f>IFERROR(VLOOKUP($D161,'Today''s Data'!$A$2:$BD$350,10,FALSE),"")</f>
        <v>86590</v>
      </c>
      <c r="AH161" s="15">
        <f>IFERROR(VLOOKUP($D161,'Today''s Data'!$A$2:$BD$350,32,FALSE),"")</f>
        <v>1.06E-2</v>
      </c>
      <c r="AI161" s="12" t="str">
        <f>IFERROR(VLOOKUP($D161,'Today''s Data'!$A$2:$BD$350,33,FALSE),"")</f>
        <v>LOW</v>
      </c>
      <c r="AJ161" s="15">
        <f>IFERROR(VLOOKUP($D161,'Today''s Data'!$A$2:$BG$350,48,FALSE),"")</f>
        <v>-9.5999999999999992E-3</v>
      </c>
      <c r="AK161" s="15">
        <f>IFERROR(VLOOKUP($D161,'Today''s Data'!$A$2:$BG$350,47,FALSE),"")</f>
        <v>-1.9E-2</v>
      </c>
      <c r="AL161" s="15">
        <f>IFERROR(VLOOKUP($D161,'Today''s Data'!$A$2:$BG$350,46,FALSE),"")</f>
        <v>-9.5999999999999992E-3</v>
      </c>
      <c r="AM161" s="65">
        <v>1650000000</v>
      </c>
      <c r="AN161" s="65">
        <f t="shared" si="49"/>
        <v>1699500000</v>
      </c>
      <c r="AO161" s="65" t="str">
        <f t="shared" si="50"/>
        <v>4TH LINER</v>
      </c>
      <c r="AP161" s="57">
        <f>IFERROR(VLOOKUP($D161,'Today''s Data'!$A$2:$BG$350,50,FALSE),"")</f>
        <v>-1040</v>
      </c>
    </row>
    <row r="162" spans="2:42" ht="16.5" hidden="1" customHeight="1" x14ac:dyDescent="0.35">
      <c r="B162" s="67">
        <v>157</v>
      </c>
      <c r="C162" s="59" t="s">
        <v>248</v>
      </c>
      <c r="D162" s="93" t="s">
        <v>249</v>
      </c>
      <c r="E162" s="58" t="s">
        <v>10</v>
      </c>
      <c r="F162" s="60" t="s">
        <v>112</v>
      </c>
      <c r="G162" s="65">
        <f>IFERROR(VLOOKUP($D162,'Today''s Data'!$A$2:$BD$350,2,FALSE),"")</f>
        <v>2.2799999999999998</v>
      </c>
      <c r="H162" s="53">
        <f>IFERROR(VLOOKUP($D162,'Today''s Data'!$A$2:$BD$350,4,FALSE),"")</f>
        <v>-4.4000000000000003E-3</v>
      </c>
      <c r="I162" s="14">
        <f>IFERROR(VLOOKUP($D162,'Today''s Data'!$A$2:$BD$350,29,FALSE),"")</f>
        <v>41.1755857351</v>
      </c>
      <c r="J162" s="65">
        <f>IFERROR(VLOOKUP($D162,'Today''s Data'!$A$2:$BD$350,20,FALSE),"")</f>
        <v>2.4485000000000001</v>
      </c>
      <c r="K162" s="65">
        <f>IFERROR(VLOOKUP(D162,'Today''s Data'!$A$2:$BD$350,2,FALSE),"")</f>
        <v>2.2799999999999998</v>
      </c>
      <c r="L162" s="15">
        <f t="shared" si="51"/>
        <v>7.3903508771929971E-2</v>
      </c>
      <c r="M162" s="65">
        <f>IFERROR(VLOOKUP($D162,'Previous Data'!$A$2:$BD$350,20,FALSE),"")</f>
        <v>2.4581</v>
      </c>
      <c r="N162" s="65">
        <f>IFERROR(VLOOKUP($D162,'Previous Data'!$A$2:$BD$350,2,FALSE),"")</f>
        <v>2.29</v>
      </c>
      <c r="O162" s="15">
        <f t="shared" si="52"/>
        <v>7.3406113537117873E-2</v>
      </c>
      <c r="P162" s="65">
        <f>IFERROR(VLOOKUP($D162,'Today''s Data'!$A$2:$BD$350,19,FALSE),"")</f>
        <v>2.4578000000000002</v>
      </c>
      <c r="Q162" s="65">
        <f>IFERROR(VLOOKUP($D162,'Today''s Data'!$A$2:$BD$350,2,FALSE),"")</f>
        <v>2.2799999999999998</v>
      </c>
      <c r="R162" s="15">
        <f t="shared" si="53"/>
        <v>7.7982456140351056E-2</v>
      </c>
      <c r="S162" s="65">
        <f>IFERROR(VLOOKUP($D162,'Previous Data'!$A$2:$BD$350,19,FALSE),"")</f>
        <v>2.4798</v>
      </c>
      <c r="T162" s="65">
        <f>IFERROR(VLOOKUP($D162,'Previous Data'!$A$2:$BD$350,2,FALSE),"")</f>
        <v>2.29</v>
      </c>
      <c r="U162" s="15">
        <f t="shared" si="54"/>
        <v>8.2882096069868974E-2</v>
      </c>
      <c r="V162" s="64">
        <f t="shared" si="55"/>
        <v>3.7982438227486567E-3</v>
      </c>
      <c r="W162" s="65">
        <f>IFERROR(VLOOKUP($D162,'Today''s Data'!$A$2:$BD$350,18,FALSE),"")</f>
        <v>2.3584999999999998</v>
      </c>
      <c r="X162" s="65">
        <f>IFERROR(VLOOKUP($D162,'Today''s Data'!$A$2:$BD$350,2,FALSE),"")</f>
        <v>2.2799999999999998</v>
      </c>
      <c r="Y162" s="15">
        <f t="shared" si="56"/>
        <v>3.4429824561403519E-2</v>
      </c>
      <c r="Z162" s="65">
        <f>IFERROR(VLOOKUP($D162,'Previous Data'!$A$2:$BD$350,18,FALSE),"")</f>
        <v>2.3679999999999999</v>
      </c>
      <c r="AA162" s="65">
        <f>IFERROR(VLOOKUP($D162,'Previous Data'!$A$2:$BD$350,2,FALSE),"")</f>
        <v>2.29</v>
      </c>
      <c r="AB162" s="15">
        <f t="shared" si="57"/>
        <v>3.4061135371178969E-2</v>
      </c>
      <c r="AC162" s="96" t="str">
        <f t="shared" si="58"/>
        <v/>
      </c>
      <c r="AD162" s="69">
        <f>IFERROR(VLOOKUP($D162,'Today''s Data'!$A$2:$BD$350,9,FALSE),"")</f>
        <v>614000</v>
      </c>
      <c r="AE162" s="69">
        <f>IFERROR(VLOOKUP($D162,'Today''s Data'!$A$2:$BD$350,39,FALSE),"")</f>
        <v>490150</v>
      </c>
      <c r="AF162" s="15">
        <f t="shared" si="59"/>
        <v>1.2526777517086607</v>
      </c>
      <c r="AG162" s="72">
        <f>IFERROR(VLOOKUP($D162,'Today''s Data'!$A$2:$BD$350,10,FALSE),"")</f>
        <v>1384670</v>
      </c>
      <c r="AH162" s="15">
        <f>IFERROR(VLOOKUP($D162,'Today''s Data'!$A$2:$BD$350,32,FALSE),"")</f>
        <v>4.24E-2</v>
      </c>
      <c r="AI162" s="12" t="str">
        <f>IFERROR(VLOOKUP($D162,'Today''s Data'!$A$2:$BD$350,33,FALSE),"")</f>
        <v>NEUTRAL</v>
      </c>
      <c r="AJ162" s="15">
        <f>IFERROR(VLOOKUP($D162,'Today''s Data'!$A$2:$BG$350,48,FALSE),"")</f>
        <v>8.8000000000000005E-3</v>
      </c>
      <c r="AK162" s="15">
        <f>IFERROR(VLOOKUP($D162,'Today''s Data'!$A$2:$BG$350,47,FALSE),"")</f>
        <v>-4.5999999999999999E-2</v>
      </c>
      <c r="AL162" s="15">
        <f>IFERROR(VLOOKUP($D162,'Today''s Data'!$A$2:$BG$350,46,FALSE),"")</f>
        <v>-7.6899999999999996E-2</v>
      </c>
      <c r="AM162" s="65">
        <v>82500000</v>
      </c>
      <c r="AN162" s="65">
        <f t="shared" si="49"/>
        <v>188099999.99999997</v>
      </c>
      <c r="AO162" s="65" t="str">
        <f t="shared" si="50"/>
        <v>4TH LINER</v>
      </c>
      <c r="AP162" s="57">
        <f>IFERROR(VLOOKUP($D162,'Today''s Data'!$A$2:$BG$350,50,FALSE),"")</f>
        <v>-20260</v>
      </c>
    </row>
    <row r="163" spans="2:42" ht="16.5" hidden="1" customHeight="1" x14ac:dyDescent="0.35">
      <c r="B163" s="68">
        <v>158</v>
      </c>
      <c r="C163" s="11"/>
      <c r="D163" s="92" t="s">
        <v>633</v>
      </c>
      <c r="E163" s="12"/>
      <c r="F163" s="13"/>
      <c r="G163" s="65">
        <f>IFERROR(VLOOKUP($D163,'Today''s Data'!$A$2:$BD$350,2,FALSE),"")</f>
        <v>1.04</v>
      </c>
      <c r="H163" s="53">
        <f>IFERROR(VLOOKUP($D163,'Today''s Data'!$A$2:$BD$350,4,FALSE),"")</f>
        <v>-9.4999999999999998E-3</v>
      </c>
      <c r="I163" s="14">
        <f>IFERROR(VLOOKUP($D163,'Today''s Data'!$A$2:$BD$350,29,FALSE),"")</f>
        <v>40.385988777599998</v>
      </c>
      <c r="J163" s="65">
        <f>IFERROR(VLOOKUP($D163,'Today''s Data'!$A$2:$BD$350,20,FALSE),"")</f>
        <v>1.2096</v>
      </c>
      <c r="K163" s="65">
        <f>IFERROR(VLOOKUP(D163,'Today''s Data'!$A$2:$BD$350,2,FALSE),"")</f>
        <v>1.04</v>
      </c>
      <c r="L163" s="15">
        <f t="shared" si="51"/>
        <v>0.16307692307692304</v>
      </c>
      <c r="M163" s="65">
        <f>IFERROR(VLOOKUP($D163,'Previous Data'!$A$2:$BD$350,20,FALSE),"")</f>
        <v>1.2161</v>
      </c>
      <c r="N163" s="65">
        <f>IFERROR(VLOOKUP($D163,'Previous Data'!$A$2:$BD$350,2,FALSE),"")</f>
        <v>1.07</v>
      </c>
      <c r="O163" s="15">
        <f t="shared" si="52"/>
        <v>0.13654205607476624</v>
      </c>
      <c r="P163" s="65">
        <f>IFERROR(VLOOKUP($D163,'Today''s Data'!$A$2:$BD$350,19,FALSE),"")</f>
        <v>1.133</v>
      </c>
      <c r="Q163" s="65">
        <f>IFERROR(VLOOKUP($D163,'Today''s Data'!$A$2:$BD$350,2,FALSE),"")</f>
        <v>1.04</v>
      </c>
      <c r="R163" s="15">
        <f t="shared" si="53"/>
        <v>8.9423076923076897E-2</v>
      </c>
      <c r="S163" s="65">
        <f>IFERROR(VLOOKUP($D163,'Previous Data'!$A$2:$BD$350,19,FALSE),"")</f>
        <v>1.1399999999999999</v>
      </c>
      <c r="T163" s="65">
        <f>IFERROR(VLOOKUP($D163,'Previous Data'!$A$2:$BD$350,2,FALSE),"")</f>
        <v>1.07</v>
      </c>
      <c r="U163" s="15">
        <f t="shared" si="54"/>
        <v>6.5420560747663392E-2</v>
      </c>
      <c r="V163" s="64">
        <f t="shared" si="55"/>
        <v>6.7608120035304503E-2</v>
      </c>
      <c r="W163" s="65">
        <f>IFERROR(VLOOKUP($D163,'Today''s Data'!$A$2:$BD$350,18,FALSE),"")</f>
        <v>1.0714999999999999</v>
      </c>
      <c r="X163" s="65">
        <f>IFERROR(VLOOKUP($D163,'Today''s Data'!$A$2:$BD$350,2,FALSE),"")</f>
        <v>1.04</v>
      </c>
      <c r="Y163" s="15">
        <f t="shared" si="56"/>
        <v>3.0288461538461403E-2</v>
      </c>
      <c r="Z163" s="65">
        <f>IFERROR(VLOOKUP($D163,'Previous Data'!$A$2:$BD$350,18,FALSE),"")</f>
        <v>1.081</v>
      </c>
      <c r="AA163" s="65">
        <f>IFERROR(VLOOKUP($D163,'Previous Data'!$A$2:$BD$350,2,FALSE),"")</f>
        <v>1.07</v>
      </c>
      <c r="AB163" s="15">
        <f t="shared" si="57"/>
        <v>1.0280373831775606E-2</v>
      </c>
      <c r="AC163" s="96" t="str">
        <f t="shared" si="58"/>
        <v>REVERSE AOTS</v>
      </c>
      <c r="AD163" s="69">
        <f>IFERROR(VLOOKUP($D163,'Today''s Data'!$A$2:$BD$350,9,FALSE),"")</f>
        <v>312000</v>
      </c>
      <c r="AE163" s="69">
        <f>IFERROR(VLOOKUP($D163,'Today''s Data'!$A$2:$BD$350,39,FALSE),"")</f>
        <v>684000</v>
      </c>
      <c r="AF163" s="15">
        <f t="shared" si="59"/>
        <v>0.45614035087719296</v>
      </c>
      <c r="AG163" s="72">
        <f>IFERROR(VLOOKUP($D163,'Today''s Data'!$A$2:$BD$350,10,FALSE),"")</f>
        <v>323060</v>
      </c>
      <c r="AH163" s="15">
        <f>IFERROR(VLOOKUP($D163,'Today''s Data'!$A$2:$BD$350,32,FALSE),"")</f>
        <v>5.0599999999999999E-2</v>
      </c>
      <c r="AI163" s="12" t="str">
        <f>IFERROR(VLOOKUP($D163,'Today''s Data'!$A$2:$BD$350,33,FALSE),"")</f>
        <v>HIGH</v>
      </c>
      <c r="AJ163" s="15">
        <f>IFERROR(VLOOKUP($D163,'Today''s Data'!$A$2:$BG$350,48,FALSE),"")</f>
        <v>-9.4999999999999998E-3</v>
      </c>
      <c r="AK163" s="15">
        <f>IFERROR(VLOOKUP($D163,'Today''s Data'!$A$2:$BG$350,47,FALSE),"")</f>
        <v>9.7000000000000003E-3</v>
      </c>
      <c r="AL163" s="15">
        <f>IFERROR(VLOOKUP($D163,'Today''s Data'!$A$2:$BG$350,46,FALSE),"")</f>
        <v>-0.14050000000000001</v>
      </c>
      <c r="AM163" s="65">
        <v>554642251</v>
      </c>
      <c r="AN163" s="65">
        <f t="shared" si="49"/>
        <v>576827941.03999996</v>
      </c>
      <c r="AO163" s="65" t="str">
        <f t="shared" si="50"/>
        <v>4TH LINER</v>
      </c>
      <c r="AP163" s="57">
        <f>IFERROR(VLOOKUP($D163,'Today''s Data'!$A$2:$BG$350,50,FALSE),"")</f>
        <v>91000</v>
      </c>
    </row>
    <row r="164" spans="2:42" ht="16.5" hidden="1" customHeight="1" x14ac:dyDescent="0.35">
      <c r="B164" s="67">
        <v>159</v>
      </c>
      <c r="C164" s="11" t="s">
        <v>250</v>
      </c>
      <c r="D164" s="92" t="s">
        <v>251</v>
      </c>
      <c r="E164" s="12" t="s">
        <v>19</v>
      </c>
      <c r="F164" s="13" t="s">
        <v>19</v>
      </c>
      <c r="G164" s="65">
        <f>IFERROR(VLOOKUP($D164,'Today''s Data'!$A$2:$BD$350,2,FALSE),"")</f>
        <v>23.25</v>
      </c>
      <c r="H164" s="53">
        <f>IFERROR(VLOOKUP($D164,'Today''s Data'!$A$2:$BD$350,4,FALSE),"")</f>
        <v>1.7500000000000002E-2</v>
      </c>
      <c r="I164" s="14">
        <f>IFERROR(VLOOKUP($D164,'Today''s Data'!$A$2:$BD$350,29,FALSE),"")</f>
        <v>58.575287701100002</v>
      </c>
      <c r="J164" s="65">
        <f>IFERROR(VLOOKUP($D164,'Today''s Data'!$A$2:$BD$350,20,FALSE),"")</f>
        <v>19.735399999999998</v>
      </c>
      <c r="K164" s="65">
        <f>IFERROR(VLOOKUP(D164,'Today''s Data'!$A$2:$BD$350,2,FALSE),"")</f>
        <v>23.25</v>
      </c>
      <c r="L164" s="15">
        <f t="shared" si="51"/>
        <v>0.17808607882282607</v>
      </c>
      <c r="M164" s="65">
        <f>IFERROR(VLOOKUP($D164,'Previous Data'!$A$2:$BD$350,20,FALSE),"")</f>
        <v>19.620200000000001</v>
      </c>
      <c r="N164" s="65">
        <f>IFERROR(VLOOKUP($D164,'Previous Data'!$A$2:$BD$350,2,FALSE),"")</f>
        <v>22.4</v>
      </c>
      <c r="O164" s="15">
        <f t="shared" si="52"/>
        <v>0.14168051294074463</v>
      </c>
      <c r="P164" s="65">
        <f>IFERROR(VLOOKUP($D164,'Today''s Data'!$A$2:$BD$350,19,FALSE),"")</f>
        <v>21.392800000000001</v>
      </c>
      <c r="Q164" s="65">
        <f>IFERROR(VLOOKUP($D164,'Today''s Data'!$A$2:$BD$350,2,FALSE),"")</f>
        <v>23.25</v>
      </c>
      <c r="R164" s="15">
        <f t="shared" si="53"/>
        <v>8.6814255263453072E-2</v>
      </c>
      <c r="S164" s="65">
        <f>IFERROR(VLOOKUP($D164,'Previous Data'!$A$2:$BD$350,19,FALSE),"")</f>
        <v>21.224799999999998</v>
      </c>
      <c r="T164" s="65">
        <f>IFERROR(VLOOKUP($D164,'Previous Data'!$A$2:$BD$350,2,FALSE),"")</f>
        <v>22.4</v>
      </c>
      <c r="U164" s="15">
        <f t="shared" si="54"/>
        <v>5.5369190757981246E-2</v>
      </c>
      <c r="V164" s="64">
        <f t="shared" si="55"/>
        <v>8.3981069550148599E-2</v>
      </c>
      <c r="W164" s="65">
        <f>IFERROR(VLOOKUP($D164,'Today''s Data'!$A$2:$BD$350,18,FALSE),"")</f>
        <v>22.844999999999999</v>
      </c>
      <c r="X164" s="65">
        <f>IFERROR(VLOOKUP($D164,'Today''s Data'!$A$2:$BD$350,2,FALSE),"")</f>
        <v>23.25</v>
      </c>
      <c r="Y164" s="15">
        <f t="shared" si="56"/>
        <v>1.7728168089297489E-2</v>
      </c>
      <c r="Z164" s="65">
        <f>IFERROR(VLOOKUP($D164,'Previous Data'!$A$2:$BD$350,18,FALSE),"")</f>
        <v>22.855</v>
      </c>
      <c r="AA164" s="65">
        <f>IFERROR(VLOOKUP($D164,'Previous Data'!$A$2:$BD$350,2,FALSE),"")</f>
        <v>22.4</v>
      </c>
      <c r="AB164" s="15">
        <f t="shared" si="57"/>
        <v>2.0312500000000084E-2</v>
      </c>
      <c r="AC164" s="96" t="str">
        <f t="shared" si="58"/>
        <v>AOTS</v>
      </c>
      <c r="AD164" s="69">
        <f>IFERROR(VLOOKUP($D164,'Today''s Data'!$A$2:$BD$350,9,FALSE),"")</f>
        <v>1072600</v>
      </c>
      <c r="AE164" s="69">
        <f>IFERROR(VLOOKUP($D164,'Today''s Data'!$A$2:$BD$350,39,FALSE),"")</f>
        <v>2669295</v>
      </c>
      <c r="AF164" s="15">
        <f t="shared" si="59"/>
        <v>0.40182894734377428</v>
      </c>
      <c r="AG164" s="72">
        <f>IFERROR(VLOOKUP($D164,'Today''s Data'!$A$2:$BD$350,10,FALSE),"")</f>
        <v>24802330</v>
      </c>
      <c r="AH164" s="15">
        <f>IFERROR(VLOOKUP($D164,'Today''s Data'!$A$2:$BD$350,32,FALSE),"")</f>
        <v>3.4500000000000003E-2</v>
      </c>
      <c r="AI164" s="12" t="str">
        <f>IFERROR(VLOOKUP($D164,'Today''s Data'!$A$2:$BD$350,33,FALSE),"")</f>
        <v>NEUTRAL</v>
      </c>
      <c r="AJ164" s="15">
        <f>IFERROR(VLOOKUP($D164,'Today''s Data'!$A$2:$BG$350,48,FALSE),"")</f>
        <v>1.3100000000000001E-2</v>
      </c>
      <c r="AK164" s="15">
        <f>IFERROR(VLOOKUP($D164,'Today''s Data'!$A$2:$BG$350,47,FALSE),"")</f>
        <v>3.56E-2</v>
      </c>
      <c r="AL164" s="15">
        <f>IFERROR(VLOOKUP($D164,'Today''s Data'!$A$2:$BG$350,46,FALSE),"")</f>
        <v>0.2407</v>
      </c>
      <c r="AM164" s="65">
        <v>10821388889</v>
      </c>
      <c r="AN164" s="65">
        <f t="shared" si="49"/>
        <v>251597291669.25</v>
      </c>
      <c r="AO164" s="65" t="s">
        <v>673</v>
      </c>
      <c r="AP164" s="57">
        <f>IFERROR(VLOOKUP($D164,'Today''s Data'!$A$2:$BG$350,50,FALSE),"")</f>
        <v>-223737650</v>
      </c>
    </row>
    <row r="165" spans="2:42" ht="16.5" hidden="1" customHeight="1" x14ac:dyDescent="0.35">
      <c r="B165" s="67">
        <v>160</v>
      </c>
      <c r="C165" s="59" t="s">
        <v>252</v>
      </c>
      <c r="D165" s="93" t="s">
        <v>253</v>
      </c>
      <c r="E165" s="58" t="s">
        <v>43</v>
      </c>
      <c r="F165" s="60" t="s">
        <v>44</v>
      </c>
      <c r="G165" s="65">
        <f>IFERROR(VLOOKUP($D165,'Today''s Data'!$A$2:$BD$350,2,FALSE),"")</f>
        <v>9.2999999999999992E-3</v>
      </c>
      <c r="H165" s="53">
        <f>IFERROR(VLOOKUP($D165,'Today''s Data'!$A$2:$BD$350,4,FALSE),"")</f>
        <v>3.3300000000000003E-2</v>
      </c>
      <c r="I165" s="14">
        <f>IFERROR(VLOOKUP($D165,'Today''s Data'!$A$2:$BD$350,29,FALSE),"")</f>
        <v>50.4135236483</v>
      </c>
      <c r="J165" s="65">
        <f>IFERROR(VLOOKUP($D165,'Today''s Data'!$A$2:$BD$350,20,FALSE),"")</f>
        <v>9.8650000000000005E-3</v>
      </c>
      <c r="K165" s="65">
        <f>IFERROR(VLOOKUP(D165,'Today''s Data'!$A$2:$BD$350,2,FALSE),"")</f>
        <v>9.2999999999999992E-3</v>
      </c>
      <c r="L165" s="15">
        <f t="shared" si="51"/>
        <v>6.075268817204315E-2</v>
      </c>
      <c r="M165" s="65">
        <f>IFERROR(VLOOKUP($D165,'Previous Data'!$A$2:$BD$350,20,FALSE),"")</f>
        <v>9.9019999999999993E-3</v>
      </c>
      <c r="N165" s="65">
        <f>IFERROR(VLOOKUP($D165,'Previous Data'!$A$2:$BD$350,2,FALSE),"")</f>
        <v>9.1000000000000004E-3</v>
      </c>
      <c r="O165" s="15">
        <f t="shared" si="52"/>
        <v>8.8131868131868005E-2</v>
      </c>
      <c r="P165" s="65">
        <f>IFERROR(VLOOKUP($D165,'Today''s Data'!$A$2:$BD$350,19,FALSE),"")</f>
        <v>9.4319999999999994E-3</v>
      </c>
      <c r="Q165" s="65">
        <f>IFERROR(VLOOKUP($D165,'Today''s Data'!$A$2:$BD$350,2,FALSE),"")</f>
        <v>9.2999999999999992E-3</v>
      </c>
      <c r="R165" s="15">
        <f t="shared" si="53"/>
        <v>1.4193548387096794E-2</v>
      </c>
      <c r="S165" s="65">
        <f>IFERROR(VLOOKUP($D165,'Previous Data'!$A$2:$BD$350,19,FALSE),"")</f>
        <v>9.4640000000000002E-3</v>
      </c>
      <c r="T165" s="65">
        <f>IFERROR(VLOOKUP($D165,'Previous Data'!$A$2:$BD$350,2,FALSE),"")</f>
        <v>9.1000000000000004E-3</v>
      </c>
      <c r="U165" s="15">
        <f t="shared" si="54"/>
        <v>3.9999999999999966E-2</v>
      </c>
      <c r="V165" s="64">
        <f t="shared" si="55"/>
        <v>4.5907548770144309E-2</v>
      </c>
      <c r="W165" s="65">
        <f>IFERROR(VLOOKUP($D165,'Today''s Data'!$A$2:$BD$350,18,FALSE),"")</f>
        <v>9.2499999999999995E-3</v>
      </c>
      <c r="X165" s="65">
        <f>IFERROR(VLOOKUP($D165,'Today''s Data'!$A$2:$BD$350,2,FALSE),"")</f>
        <v>9.2999999999999992E-3</v>
      </c>
      <c r="Y165" s="15">
        <f t="shared" si="56"/>
        <v>5.4054054054053727E-3</v>
      </c>
      <c r="Z165" s="65">
        <f>IFERROR(VLOOKUP($D165,'Previous Data'!$A$2:$BD$350,18,FALSE),"")</f>
        <v>9.2800000000000001E-3</v>
      </c>
      <c r="AA165" s="65">
        <f>IFERROR(VLOOKUP($D165,'Previous Data'!$A$2:$BD$350,2,FALSE),"")</f>
        <v>9.1000000000000004E-3</v>
      </c>
      <c r="AB165" s="15">
        <f t="shared" si="57"/>
        <v>1.9780219780219734E-2</v>
      </c>
      <c r="AC165" s="96" t="str">
        <f t="shared" si="58"/>
        <v>REVERSE AOTS</v>
      </c>
      <c r="AD165" s="69">
        <f>IFERROR(VLOOKUP($D165,'Today''s Data'!$A$2:$BD$350,9,FALSE),"")</f>
        <v>31000000</v>
      </c>
      <c r="AE165" s="69">
        <f>IFERROR(VLOOKUP($D165,'Today''s Data'!$A$2:$BD$350,39,FALSE),"")</f>
        <v>18750000</v>
      </c>
      <c r="AF165" s="15">
        <f t="shared" si="59"/>
        <v>1.6533333333333333</v>
      </c>
      <c r="AG165" s="72">
        <f>IFERROR(VLOOKUP($D165,'Today''s Data'!$A$2:$BD$350,10,FALSE),"")</f>
        <v>282200</v>
      </c>
      <c r="AH165" s="15">
        <f>IFERROR(VLOOKUP($D165,'Today''s Data'!$A$2:$BD$350,32,FALSE),"")</f>
        <v>2.2100000000000002E-2</v>
      </c>
      <c r="AI165" s="12" t="str">
        <f>IFERROR(VLOOKUP($D165,'Today''s Data'!$A$2:$BD$350,33,FALSE),"")</f>
        <v>LOW</v>
      </c>
      <c r="AJ165" s="15">
        <f>IFERROR(VLOOKUP($D165,'Today''s Data'!$A$2:$BG$350,48,FALSE),"")</f>
        <v>1.09E-2</v>
      </c>
      <c r="AK165" s="15">
        <f>IFERROR(VLOOKUP($D165,'Today''s Data'!$A$2:$BG$350,47,FALSE),"")</f>
        <v>0</v>
      </c>
      <c r="AL165" s="15">
        <f>IFERROR(VLOOKUP($D165,'Today''s Data'!$A$2:$BG$350,46,FALSE),"")</f>
        <v>-1.06E-2</v>
      </c>
      <c r="AM165" s="65">
        <v>155796086372</v>
      </c>
      <c r="AN165" s="65">
        <f t="shared" si="49"/>
        <v>1448903603.2595999</v>
      </c>
      <c r="AO165" s="65" t="str">
        <f t="shared" si="50"/>
        <v>4TH LINER</v>
      </c>
      <c r="AP165" s="57">
        <f>IFERROR(VLOOKUP($D165,'Today''s Data'!$A$2:$BG$350,50,FALSE),"")</f>
        <v>0</v>
      </c>
    </row>
    <row r="166" spans="2:42" ht="16.5" hidden="1" customHeight="1" x14ac:dyDescent="0.35">
      <c r="B166" s="68">
        <v>161</v>
      </c>
      <c r="C166" s="11"/>
      <c r="D166" s="92" t="s">
        <v>580</v>
      </c>
      <c r="E166" s="12"/>
      <c r="F166" s="13"/>
      <c r="G166" s="65">
        <f>IFERROR(VLOOKUP($D166,'Today''s Data'!$A$2:$BD$350,2,FALSE),"")</f>
        <v>9.5999999999999992E-3</v>
      </c>
      <c r="H166" s="53">
        <f>IFERROR(VLOOKUP($D166,'Today''s Data'!$A$2:$BD$350,4,FALSE),"")</f>
        <v>0</v>
      </c>
      <c r="I166" s="14">
        <f>IFERROR(VLOOKUP($D166,'Today''s Data'!$A$2:$BD$350,29,FALSE),"")</f>
        <v>43.127210213300003</v>
      </c>
      <c r="J166" s="65">
        <f>IFERROR(VLOOKUP($D166,'Today''s Data'!$A$2:$BD$350,20,FALSE),"")</f>
        <v>1.0887000000000001E-2</v>
      </c>
      <c r="K166" s="65">
        <f>IFERROR(VLOOKUP(D166,'Today''s Data'!$A$2:$BD$350,2,FALSE),"")</f>
        <v>9.5999999999999992E-3</v>
      </c>
      <c r="L166" s="15">
        <f t="shared" si="51"/>
        <v>0.1340625000000002</v>
      </c>
      <c r="M166" s="65">
        <f>IFERROR(VLOOKUP($D166,'Previous Data'!$A$2:$BD$350,20,FALSE),"")</f>
        <v>1.0911000000000001E-2</v>
      </c>
      <c r="N166" s="65">
        <f>IFERROR(VLOOKUP($D166,'Previous Data'!$A$2:$BD$350,2,FALSE),"")</f>
        <v>9.5999999999999992E-3</v>
      </c>
      <c r="O166" s="15">
        <f t="shared" si="52"/>
        <v>0.13656250000000017</v>
      </c>
      <c r="P166" s="65">
        <f>IFERROR(VLOOKUP($D166,'Today''s Data'!$A$2:$BD$350,19,FALSE),"")</f>
        <v>1.0354E-2</v>
      </c>
      <c r="Q166" s="65">
        <f>IFERROR(VLOOKUP($D166,'Today''s Data'!$A$2:$BD$350,2,FALSE),"")</f>
        <v>9.5999999999999992E-3</v>
      </c>
      <c r="R166" s="15">
        <f t="shared" si="53"/>
        <v>7.8541666666666801E-2</v>
      </c>
      <c r="S166" s="65">
        <f>IFERROR(VLOOKUP($D166,'Previous Data'!$A$2:$BD$350,19,FALSE),"")</f>
        <v>1.0402E-2</v>
      </c>
      <c r="T166" s="65">
        <f>IFERROR(VLOOKUP($D166,'Previous Data'!$A$2:$BD$350,2,FALSE),"")</f>
        <v>9.5999999999999992E-3</v>
      </c>
      <c r="U166" s="15">
        <f t="shared" si="54"/>
        <v>8.3541666666666736E-2</v>
      </c>
      <c r="V166" s="64">
        <f t="shared" si="55"/>
        <v>5.1477689781726912E-2</v>
      </c>
      <c r="W166" s="65">
        <f>IFERROR(VLOOKUP($D166,'Today''s Data'!$A$2:$BD$350,18,FALSE),"")</f>
        <v>9.7000000000000003E-3</v>
      </c>
      <c r="X166" s="65">
        <f>IFERROR(VLOOKUP($D166,'Today''s Data'!$A$2:$BD$350,2,FALSE),"")</f>
        <v>9.5999999999999992E-3</v>
      </c>
      <c r="Y166" s="15">
        <f t="shared" si="56"/>
        <v>1.0416666666666786E-2</v>
      </c>
      <c r="Z166" s="65">
        <f>IFERROR(VLOOKUP($D166,'Previous Data'!$A$2:$BD$350,18,FALSE),"")</f>
        <v>9.7199999999999995E-3</v>
      </c>
      <c r="AA166" s="65">
        <f>IFERROR(VLOOKUP($D166,'Previous Data'!$A$2:$BD$350,2,FALSE),"")</f>
        <v>9.5999999999999992E-3</v>
      </c>
      <c r="AB166" s="15">
        <f t="shared" si="57"/>
        <v>1.2500000000000034E-2</v>
      </c>
      <c r="AC166" s="96" t="str">
        <f t="shared" si="58"/>
        <v>REVERSE AOTS</v>
      </c>
      <c r="AD166" s="69">
        <f>IFERROR(VLOOKUP($D166,'Today''s Data'!$A$2:$BD$350,9,FALSE),"")</f>
        <v>4000000</v>
      </c>
      <c r="AE166" s="69">
        <f>IFERROR(VLOOKUP($D166,'Today''s Data'!$A$2:$BD$350,39,FALSE),"")</f>
        <v>59485000</v>
      </c>
      <c r="AF166" s="15">
        <f t="shared" si="59"/>
        <v>6.7243842985626634E-2</v>
      </c>
      <c r="AG166" s="72">
        <f>IFERROR(VLOOKUP($D166,'Today''s Data'!$A$2:$BD$350,10,FALSE),"")</f>
        <v>38400</v>
      </c>
      <c r="AH166" s="15">
        <f>IFERROR(VLOOKUP($D166,'Today''s Data'!$A$2:$BD$350,32,FALSE),"")</f>
        <v>2.18E-2</v>
      </c>
      <c r="AI166" s="12" t="str">
        <f>IFERROR(VLOOKUP($D166,'Today''s Data'!$A$2:$BD$350,33,FALSE),"")</f>
        <v>LOW</v>
      </c>
      <c r="AJ166" s="15">
        <f>IFERROR(VLOOKUP($D166,'Today''s Data'!$A$2:$BG$350,48,FALSE),"")</f>
        <v>2.1299999999999999E-2</v>
      </c>
      <c r="AK166" s="15">
        <f>IFERROR(VLOOKUP($D166,'Today''s Data'!$A$2:$BG$350,47,FALSE),"")</f>
        <v>1.0500000000000001E-2</v>
      </c>
      <c r="AL166" s="15">
        <f>IFERROR(VLOOKUP($D166,'Today''s Data'!$A$2:$BG$350,46,FALSE),"")</f>
        <v>-0.04</v>
      </c>
      <c r="AM166" s="65">
        <v>103790702331</v>
      </c>
      <c r="AN166" s="65">
        <f t="shared" si="49"/>
        <v>996390742.37759995</v>
      </c>
      <c r="AO166" s="65" t="str">
        <f t="shared" si="50"/>
        <v>4TH LINER</v>
      </c>
      <c r="AP166" s="57">
        <f>IFERROR(VLOOKUP($D166,'Today''s Data'!$A$2:$BG$350,50,FALSE),"")</f>
        <v>-78120</v>
      </c>
    </row>
    <row r="167" spans="2:42" ht="16.5" customHeight="1" x14ac:dyDescent="0.35">
      <c r="B167" s="67">
        <v>162</v>
      </c>
      <c r="C167" s="11" t="s">
        <v>254</v>
      </c>
      <c r="D167" s="92" t="s">
        <v>255</v>
      </c>
      <c r="E167" s="12" t="s">
        <v>10</v>
      </c>
      <c r="F167" s="13" t="s">
        <v>11</v>
      </c>
      <c r="G167" s="65">
        <f>IFERROR(VLOOKUP($D167,'Today''s Data'!$A$2:$BD$350,2,FALSE),"")</f>
        <v>28.7</v>
      </c>
      <c r="H167" s="53">
        <f>IFERROR(VLOOKUP($D167,'Today''s Data'!$A$2:$BD$350,4,FALSE),"")</f>
        <v>2.1399999999999999E-2</v>
      </c>
      <c r="I167" s="14">
        <f>IFERROR(VLOOKUP($D167,'Today''s Data'!$A$2:$BD$350,29,FALSE),"")</f>
        <v>71.784811133299996</v>
      </c>
      <c r="J167" s="65">
        <f>IFERROR(VLOOKUP($D167,'Today''s Data'!$A$2:$BD$350,20,FALSE),"")</f>
        <v>21.584700000000002</v>
      </c>
      <c r="K167" s="65">
        <f>IFERROR(VLOOKUP(D167,'Today''s Data'!$A$2:$BD$350,2,FALSE),"")</f>
        <v>28.7</v>
      </c>
      <c r="L167" s="15">
        <f t="shared" si="51"/>
        <v>0.32964553595834073</v>
      </c>
      <c r="M167" s="65">
        <f>IFERROR(VLOOKUP($D167,'Previous Data'!$A$2:$BD$350,20,FALSE),"")</f>
        <v>21.317699999999999</v>
      </c>
      <c r="N167" s="65">
        <f>IFERROR(VLOOKUP($D167,'Previous Data'!$A$2:$BD$350,2,FALSE),"")</f>
        <v>28.55</v>
      </c>
      <c r="O167" s="15">
        <f t="shared" si="52"/>
        <v>0.33926267843153823</v>
      </c>
      <c r="P167" s="65">
        <f>IFERROR(VLOOKUP($D167,'Today''s Data'!$A$2:$BD$350,19,FALSE),"")</f>
        <v>23.504999999999999</v>
      </c>
      <c r="Q167" s="65">
        <f>IFERROR(VLOOKUP($D167,'Today''s Data'!$A$2:$BD$350,2,FALSE),"")</f>
        <v>28.7</v>
      </c>
      <c r="R167" s="15">
        <f t="shared" si="53"/>
        <v>0.22101680493512021</v>
      </c>
      <c r="S167" s="65">
        <f>IFERROR(VLOOKUP($D167,'Previous Data'!$A$2:$BD$350,19,FALSE),"")</f>
        <v>23.219000000000001</v>
      </c>
      <c r="T167" s="65">
        <f>IFERROR(VLOOKUP($D167,'Previous Data'!$A$2:$BD$350,2,FALSE),"")</f>
        <v>28.55</v>
      </c>
      <c r="U167" s="15">
        <f t="shared" si="54"/>
        <v>0.22959645118222141</v>
      </c>
      <c r="V167" s="64">
        <f t="shared" si="55"/>
        <v>8.8965795216055688E-2</v>
      </c>
      <c r="W167" s="65">
        <f>IFERROR(VLOOKUP($D167,'Today''s Data'!$A$2:$BD$350,18,FALSE),"")</f>
        <v>25.092500000000001</v>
      </c>
      <c r="X167" s="65">
        <f>IFERROR(VLOOKUP($D167,'Today''s Data'!$A$2:$BD$350,2,FALSE),"")</f>
        <v>28.7</v>
      </c>
      <c r="Y167" s="15">
        <f t="shared" si="56"/>
        <v>0.14376805818471647</v>
      </c>
      <c r="Z167" s="65">
        <f>IFERROR(VLOOKUP($D167,'Previous Data'!$A$2:$BD$350,18,FALSE),"")</f>
        <v>24.612500000000001</v>
      </c>
      <c r="AA167" s="65">
        <f>IFERROR(VLOOKUP($D167,'Previous Data'!$A$2:$BD$350,2,FALSE),"")</f>
        <v>28.55</v>
      </c>
      <c r="AB167" s="15">
        <f t="shared" si="57"/>
        <v>0.15997968511934993</v>
      </c>
      <c r="AC167" s="96" t="str">
        <f t="shared" si="58"/>
        <v>AOTS+</v>
      </c>
      <c r="AD167" s="69">
        <f>IFERROR(VLOOKUP($D167,'Today''s Data'!$A$2:$BD$350,9,FALSE),"")</f>
        <v>1782800</v>
      </c>
      <c r="AE167" s="69">
        <f>IFERROR(VLOOKUP($D167,'Today''s Data'!$A$2:$BD$350,39,FALSE),"")</f>
        <v>4629075</v>
      </c>
      <c r="AF167" s="15">
        <f t="shared" si="59"/>
        <v>0.38513093868645465</v>
      </c>
      <c r="AG167" s="72">
        <f>IFERROR(VLOOKUP($D167,'Today''s Data'!$A$2:$BD$350,10,FALSE),"")</f>
        <v>50594275</v>
      </c>
      <c r="AH167" s="15">
        <f>IFERROR(VLOOKUP($D167,'Today''s Data'!$A$2:$BD$350,32,FALSE),"")</f>
        <v>4.4499999999999998E-2</v>
      </c>
      <c r="AI167" s="12" t="str">
        <f>IFERROR(VLOOKUP($D167,'Today''s Data'!$A$2:$BD$350,33,FALSE),"")</f>
        <v>NEUTRAL</v>
      </c>
      <c r="AJ167" s="15">
        <f>IFERROR(VLOOKUP($D167,'Today''s Data'!$A$2:$BG$350,48,FALSE),"")</f>
        <v>0.1038</v>
      </c>
      <c r="AK167" s="15">
        <f>IFERROR(VLOOKUP($D167,'Today''s Data'!$A$2:$BG$350,47,FALSE),"")</f>
        <v>0.34739999999999999</v>
      </c>
      <c r="AL167" s="15">
        <f>IFERROR(VLOOKUP($D167,'Today''s Data'!$A$2:$BG$350,46,FALSE),"")</f>
        <v>0.25600000000000001</v>
      </c>
      <c r="AM167" s="65">
        <v>1227154400</v>
      </c>
      <c r="AN167" s="65">
        <f t="shared" si="49"/>
        <v>35219331280</v>
      </c>
      <c r="AO167" s="65" t="str">
        <f t="shared" si="50"/>
        <v>3RD LINER</v>
      </c>
      <c r="AP167" s="57">
        <f>IFERROR(VLOOKUP($D167,'Today''s Data'!$A$2:$BG$350,50,FALSE),"")</f>
        <v>359197925</v>
      </c>
    </row>
    <row r="168" spans="2:42" ht="16.5" hidden="1" customHeight="1" x14ac:dyDescent="0.35">
      <c r="B168" s="67">
        <v>163</v>
      </c>
      <c r="C168" s="59" t="s">
        <v>256</v>
      </c>
      <c r="D168" s="93" t="s">
        <v>257</v>
      </c>
      <c r="E168" s="58" t="s">
        <v>39</v>
      </c>
      <c r="F168" s="60" t="s">
        <v>429</v>
      </c>
      <c r="G168" s="65">
        <f>IFERROR(VLOOKUP($D168,'Today''s Data'!$A$2:$BD$350,2,FALSE),"")</f>
        <v>19.98</v>
      </c>
      <c r="H168" s="53">
        <f>IFERROR(VLOOKUP($D168,'Today''s Data'!$A$2:$BD$350,4,FALSE),"")</f>
        <v>0</v>
      </c>
      <c r="I168" s="14">
        <f>IFERROR(VLOOKUP($D168,'Today''s Data'!$A$2:$BD$350,29,FALSE),"")</f>
        <v>44.097495280499999</v>
      </c>
      <c r="J168" s="65">
        <f>IFERROR(VLOOKUP($D168,'Today''s Data'!$A$2:$BD$350,20,FALSE),"")</f>
        <v>22.2791</v>
      </c>
      <c r="K168" s="65">
        <f>IFERROR(VLOOKUP(D168,'Today''s Data'!$A$2:$BD$350,2,FALSE),"")</f>
        <v>19.98</v>
      </c>
      <c r="L168" s="15">
        <f t="shared" si="51"/>
        <v>0.11507007007007003</v>
      </c>
      <c r="M168" s="65">
        <f>IFERROR(VLOOKUP($D168,'Previous Data'!$A$2:$BD$350,20,FALSE),"")</f>
        <v>22.334299999999999</v>
      </c>
      <c r="N168" s="65">
        <f>IFERROR(VLOOKUP($D168,'Previous Data'!$A$2:$BD$350,2,FALSE),"")</f>
        <v>19.98</v>
      </c>
      <c r="O168" s="15">
        <f t="shared" si="52"/>
        <v>0.11783283283283276</v>
      </c>
      <c r="P168" s="65">
        <f>IFERROR(VLOOKUP($D168,'Today''s Data'!$A$2:$BD$350,19,FALSE),"")</f>
        <v>21.1892</v>
      </c>
      <c r="Q168" s="65">
        <f>IFERROR(VLOOKUP($D168,'Today''s Data'!$A$2:$BD$350,2,FALSE),"")</f>
        <v>19.98</v>
      </c>
      <c r="R168" s="15">
        <f t="shared" si="53"/>
        <v>6.0520520520520475E-2</v>
      </c>
      <c r="S168" s="65">
        <f>IFERROR(VLOOKUP($D168,'Previous Data'!$A$2:$BD$350,19,FALSE),"")</f>
        <v>21.243600000000001</v>
      </c>
      <c r="T168" s="65">
        <f>IFERROR(VLOOKUP($D168,'Previous Data'!$A$2:$BD$350,2,FALSE),"")</f>
        <v>19.98</v>
      </c>
      <c r="U168" s="15">
        <f t="shared" si="54"/>
        <v>6.324324324324325E-2</v>
      </c>
      <c r="V168" s="64">
        <f t="shared" si="55"/>
        <v>5.1436580899703627E-2</v>
      </c>
      <c r="W168" s="65">
        <f>IFERROR(VLOOKUP($D168,'Today''s Data'!$A$2:$BD$350,18,FALSE),"")</f>
        <v>20.353000000000002</v>
      </c>
      <c r="X168" s="65">
        <f>IFERROR(VLOOKUP($D168,'Today''s Data'!$A$2:$BD$350,2,FALSE),"")</f>
        <v>19.98</v>
      </c>
      <c r="Y168" s="15">
        <f t="shared" si="56"/>
        <v>1.8668668668668724E-2</v>
      </c>
      <c r="Z168" s="65">
        <f>IFERROR(VLOOKUP($D168,'Previous Data'!$A$2:$BD$350,18,FALSE),"")</f>
        <v>20.369</v>
      </c>
      <c r="AA168" s="65">
        <f>IFERROR(VLOOKUP($D168,'Previous Data'!$A$2:$BD$350,2,FALSE),"")</f>
        <v>19.98</v>
      </c>
      <c r="AB168" s="15">
        <f t="shared" si="57"/>
        <v>1.9469469469469435E-2</v>
      </c>
      <c r="AC168" s="96" t="str">
        <f t="shared" si="58"/>
        <v>REVERSE AOTS</v>
      </c>
      <c r="AD168" s="69">
        <f>IFERROR(VLOOKUP($D168,'Today''s Data'!$A$2:$BD$350,9,FALSE),"")</f>
        <v>200</v>
      </c>
      <c r="AE168" s="69">
        <f>IFERROR(VLOOKUP($D168,'Today''s Data'!$A$2:$BD$350,39,FALSE),"")</f>
        <v>1410</v>
      </c>
      <c r="AF168" s="15">
        <f t="shared" si="59"/>
        <v>0.14184397163120568</v>
      </c>
      <c r="AG168" s="72">
        <f>IFERROR(VLOOKUP($D168,'Today''s Data'!$A$2:$BD$350,10,FALSE),"")</f>
        <v>3996</v>
      </c>
      <c r="AH168" s="15">
        <f>IFERROR(VLOOKUP($D168,'Today''s Data'!$A$2:$BD$350,32,FALSE),"")</f>
        <v>4.8099999999999997E-2</v>
      </c>
      <c r="AI168" s="12" t="str">
        <f>IFERROR(VLOOKUP($D168,'Today''s Data'!$A$2:$BD$350,33,FALSE),"")</f>
        <v>NEUTRAL</v>
      </c>
      <c r="AJ168" s="15">
        <f>IFERROR(VLOOKUP($D168,'Today''s Data'!$A$2:$BG$350,48,FALSE),"")</f>
        <v>3.85E-2</v>
      </c>
      <c r="AK168" s="15">
        <f>IFERROR(VLOOKUP($D168,'Today''s Data'!$A$2:$BG$350,47,FALSE),"")</f>
        <v>-3.7100000000000001E-2</v>
      </c>
      <c r="AL168" s="15">
        <f>IFERROR(VLOOKUP($D168,'Today''s Data'!$A$2:$BG$350,46,FALSE),"")</f>
        <v>-4.8599999999999997E-2</v>
      </c>
      <c r="AM168" s="65">
        <v>1068393223</v>
      </c>
      <c r="AN168" s="65">
        <f t="shared" si="49"/>
        <v>21346496595.540001</v>
      </c>
      <c r="AO168" s="65" t="str">
        <f t="shared" si="50"/>
        <v>3RD LINER</v>
      </c>
      <c r="AP168" s="57">
        <f>IFERROR(VLOOKUP($D168,'Today''s Data'!$A$2:$BG$350,50,FALSE),"")</f>
        <v>32711</v>
      </c>
    </row>
    <row r="169" spans="2:42" ht="16.5" hidden="1" customHeight="1" x14ac:dyDescent="0.35">
      <c r="B169" s="68">
        <v>164</v>
      </c>
      <c r="C169" s="11" t="s">
        <v>258</v>
      </c>
      <c r="D169" s="92" t="s">
        <v>259</v>
      </c>
      <c r="E169" s="12" t="s">
        <v>43</v>
      </c>
      <c r="F169" s="13" t="s">
        <v>44</v>
      </c>
      <c r="G169" s="65">
        <f>IFERROR(VLOOKUP($D169,'Today''s Data'!$A$2:$BD$350,2,FALSE),"")</f>
        <v>1.45</v>
      </c>
      <c r="H169" s="53">
        <f>IFERROR(VLOOKUP($D169,'Today''s Data'!$A$2:$BD$350,4,FALSE),"")</f>
        <v>-1.3599999999999999E-2</v>
      </c>
      <c r="I169" s="14">
        <f>IFERROR(VLOOKUP($D169,'Today''s Data'!$A$2:$BD$350,29,FALSE),"")</f>
        <v>31.371041553200001</v>
      </c>
      <c r="J169" s="65">
        <f>IFERROR(VLOOKUP($D169,'Today''s Data'!$A$2:$BD$350,20,FALSE),"")</f>
        <v>1.7690999999999999</v>
      </c>
      <c r="K169" s="65">
        <f>IFERROR(VLOOKUP(D169,'Today''s Data'!$A$2:$BD$350,2,FALSE),"")</f>
        <v>1.45</v>
      </c>
      <c r="L169" s="15">
        <f t="shared" si="51"/>
        <v>0.22006896551724134</v>
      </c>
      <c r="M169" s="65">
        <f>IFERROR(VLOOKUP($D169,'Previous Data'!$A$2:$BD$350,20,FALSE),"")</f>
        <v>1.7799</v>
      </c>
      <c r="N169" s="65">
        <f>IFERROR(VLOOKUP($D169,'Previous Data'!$A$2:$BD$350,2,FALSE),"")</f>
        <v>1.47</v>
      </c>
      <c r="O169" s="15">
        <f t="shared" si="52"/>
        <v>0.2108163265306123</v>
      </c>
      <c r="P169" s="65">
        <f>IFERROR(VLOOKUP($D169,'Today''s Data'!$A$2:$BD$350,19,FALSE),"")</f>
        <v>1.6537999999999999</v>
      </c>
      <c r="Q169" s="65">
        <f>IFERROR(VLOOKUP($D169,'Today''s Data'!$A$2:$BD$350,2,FALSE),"")</f>
        <v>1.45</v>
      </c>
      <c r="R169" s="15">
        <f t="shared" si="53"/>
        <v>0.14055172413793102</v>
      </c>
      <c r="S169" s="65">
        <f>IFERROR(VLOOKUP($D169,'Previous Data'!$A$2:$BD$350,19,FALSE),"")</f>
        <v>1.6634</v>
      </c>
      <c r="T169" s="65">
        <f>IFERROR(VLOOKUP($D169,'Previous Data'!$A$2:$BD$350,2,FALSE),"")</f>
        <v>1.47</v>
      </c>
      <c r="U169" s="15">
        <f t="shared" si="54"/>
        <v>0.13156462585034015</v>
      </c>
      <c r="V169" s="64">
        <f t="shared" si="55"/>
        <v>6.9718224694642617E-2</v>
      </c>
      <c r="W169" s="65">
        <f>IFERROR(VLOOKUP($D169,'Today''s Data'!$A$2:$BD$350,18,FALSE),"")</f>
        <v>1.56</v>
      </c>
      <c r="X169" s="65">
        <f>IFERROR(VLOOKUP($D169,'Today''s Data'!$A$2:$BD$350,2,FALSE),"")</f>
        <v>1.45</v>
      </c>
      <c r="Y169" s="15">
        <f t="shared" si="56"/>
        <v>7.586206896551731E-2</v>
      </c>
      <c r="Z169" s="65">
        <f>IFERROR(VLOOKUP($D169,'Previous Data'!$A$2:$BD$350,18,FALSE),"")</f>
        <v>1.581</v>
      </c>
      <c r="AA169" s="65">
        <f>IFERROR(VLOOKUP($D169,'Previous Data'!$A$2:$BD$350,2,FALSE),"")</f>
        <v>1.47</v>
      </c>
      <c r="AB169" s="15">
        <f t="shared" si="57"/>
        <v>7.5510204081632643E-2</v>
      </c>
      <c r="AC169" s="96" t="str">
        <f t="shared" si="58"/>
        <v>REVERSE AOTS</v>
      </c>
      <c r="AD169" s="69">
        <f>IFERROR(VLOOKUP($D169,'Today''s Data'!$A$2:$BD$350,9,FALSE),"")</f>
        <v>383000</v>
      </c>
      <c r="AE169" s="69">
        <f>IFERROR(VLOOKUP($D169,'Today''s Data'!$A$2:$BD$350,39,FALSE),"")</f>
        <v>600500</v>
      </c>
      <c r="AF169" s="15">
        <f t="shared" si="59"/>
        <v>0.63780183180682759</v>
      </c>
      <c r="AG169" s="72">
        <f>IFERROR(VLOOKUP($D169,'Today''s Data'!$A$2:$BD$350,10,FALSE),"")</f>
        <v>548870</v>
      </c>
      <c r="AH169" s="15">
        <f>IFERROR(VLOOKUP($D169,'Today''s Data'!$A$2:$BD$350,32,FALSE),"")</f>
        <v>4.3499999999999997E-2</v>
      </c>
      <c r="AI169" s="12" t="str">
        <f>IFERROR(VLOOKUP($D169,'Today''s Data'!$A$2:$BD$350,33,FALSE),"")</f>
        <v>NEUTRAL</v>
      </c>
      <c r="AJ169" s="15">
        <f>IFERROR(VLOOKUP($D169,'Today''s Data'!$A$2:$BG$350,48,FALSE),"")</f>
        <v>-6.7999999999999996E-3</v>
      </c>
      <c r="AK169" s="15">
        <f>IFERROR(VLOOKUP($D169,'Today''s Data'!$A$2:$BG$350,47,FALSE),"")</f>
        <v>-0.14710000000000001</v>
      </c>
      <c r="AL169" s="15">
        <f>IFERROR(VLOOKUP($D169,'Today''s Data'!$A$2:$BG$350,46,FALSE),"")</f>
        <v>-0.18540000000000001</v>
      </c>
      <c r="AM169" s="65">
        <v>1844088599</v>
      </c>
      <c r="AN169" s="65">
        <f t="shared" si="49"/>
        <v>2673928468.5499997</v>
      </c>
      <c r="AO169" s="65" t="str">
        <f t="shared" si="50"/>
        <v>4TH LINER</v>
      </c>
      <c r="AP169" s="57">
        <f>IFERROR(VLOOKUP($D169,'Today''s Data'!$A$2:$BG$350,50,FALSE),"")</f>
        <v>13420</v>
      </c>
    </row>
    <row r="170" spans="2:42" ht="16.5" hidden="1" customHeight="1" x14ac:dyDescent="0.35">
      <c r="B170" s="67">
        <v>165</v>
      </c>
      <c r="C170" s="59" t="s">
        <v>446</v>
      </c>
      <c r="D170" s="93" t="s">
        <v>447</v>
      </c>
      <c r="E170" s="58" t="s">
        <v>39</v>
      </c>
      <c r="F170" s="60" t="s">
        <v>429</v>
      </c>
      <c r="G170" s="65">
        <f>IFERROR(VLOOKUP($D170,'Today''s Data'!$A$2:$BD$350,2,FALSE),"")</f>
        <v>17.04</v>
      </c>
      <c r="H170" s="53">
        <f>IFERROR(VLOOKUP($D170,'Today''s Data'!$A$2:$BD$350,4,FALSE),"")</f>
        <v>-1.2699999999999999E-2</v>
      </c>
      <c r="I170" s="14">
        <f>IFERROR(VLOOKUP($D170,'Today''s Data'!$A$2:$BD$350,29,FALSE),"")</f>
        <v>26.7228562309</v>
      </c>
      <c r="J170" s="65">
        <f>IFERROR(VLOOKUP($D170,'Today''s Data'!$A$2:$BD$350,20,FALSE),"")</f>
        <v>18.4895</v>
      </c>
      <c r="K170" s="65">
        <f>IFERROR(VLOOKUP(D170,'Today''s Data'!$A$2:$BD$350,2,FALSE),"")</f>
        <v>17.04</v>
      </c>
      <c r="L170" s="15">
        <f t="shared" si="51"/>
        <v>8.5064553990610359E-2</v>
      </c>
      <c r="M170" s="65">
        <f>IFERROR(VLOOKUP($D170,'Previous Data'!$A$2:$BD$350,20,FALSE),"")</f>
        <v>18.534099999999999</v>
      </c>
      <c r="N170" s="65">
        <f>IFERROR(VLOOKUP($D170,'Previous Data'!$A$2:$BD$350,2,FALSE),"")</f>
        <v>17.48</v>
      </c>
      <c r="O170" s="15">
        <f t="shared" si="52"/>
        <v>6.0303203661327132E-2</v>
      </c>
      <c r="P170" s="65">
        <f>IFERROR(VLOOKUP($D170,'Today''s Data'!$A$2:$BD$350,19,FALSE),"")</f>
        <v>18.043199999999999</v>
      </c>
      <c r="Q170" s="65">
        <f>IFERROR(VLOOKUP($D170,'Today''s Data'!$A$2:$BD$350,2,FALSE),"")</f>
        <v>17.04</v>
      </c>
      <c r="R170" s="15">
        <f t="shared" si="53"/>
        <v>5.88732394366197E-2</v>
      </c>
      <c r="S170" s="65">
        <f>IFERROR(VLOOKUP($D170,'Previous Data'!$A$2:$BD$350,19,FALSE),"")</f>
        <v>18.0716</v>
      </c>
      <c r="T170" s="65">
        <f>IFERROR(VLOOKUP($D170,'Previous Data'!$A$2:$BD$350,2,FALSE),"")</f>
        <v>17.48</v>
      </c>
      <c r="U170" s="15">
        <f t="shared" si="54"/>
        <v>3.3844393592677324E-2</v>
      </c>
      <c r="V170" s="64">
        <f t="shared" si="55"/>
        <v>2.4735080251840076E-2</v>
      </c>
      <c r="W170" s="65">
        <f>IFERROR(VLOOKUP($D170,'Today''s Data'!$A$2:$BD$350,18,FALSE),"")</f>
        <v>17.734999999999999</v>
      </c>
      <c r="X170" s="65">
        <f>IFERROR(VLOOKUP($D170,'Today''s Data'!$A$2:$BD$350,2,FALSE),"")</f>
        <v>17.04</v>
      </c>
      <c r="Y170" s="15">
        <f t="shared" si="56"/>
        <v>4.0786384976525841E-2</v>
      </c>
      <c r="Z170" s="65">
        <f>IFERROR(VLOOKUP($D170,'Previous Data'!$A$2:$BD$350,18,FALSE),"")</f>
        <v>17.82</v>
      </c>
      <c r="AA170" s="65">
        <f>IFERROR(VLOOKUP($D170,'Previous Data'!$A$2:$BD$350,2,FALSE),"")</f>
        <v>17.48</v>
      </c>
      <c r="AB170" s="15">
        <f t="shared" si="57"/>
        <v>1.9450800915331801E-2</v>
      </c>
      <c r="AC170" s="96" t="str">
        <f t="shared" si="58"/>
        <v>REVERSE AOTS</v>
      </c>
      <c r="AD170" s="69">
        <f>IFERROR(VLOOKUP($D170,'Today''s Data'!$A$2:$BD$350,9,FALSE),"")</f>
        <v>380900</v>
      </c>
      <c r="AE170" s="69">
        <f>IFERROR(VLOOKUP($D170,'Today''s Data'!$A$2:$BD$350,39,FALSE),"")</f>
        <v>272615</v>
      </c>
      <c r="AF170" s="15">
        <f t="shared" si="59"/>
        <v>1.3972085175063735</v>
      </c>
      <c r="AG170" s="72">
        <f>IFERROR(VLOOKUP($D170,'Today''s Data'!$A$2:$BD$350,10,FALSE),"")</f>
        <v>6500598</v>
      </c>
      <c r="AH170" s="15">
        <f>IFERROR(VLOOKUP($D170,'Today''s Data'!$A$2:$BD$350,32,FALSE),"")</f>
        <v>1.4200000000000001E-2</v>
      </c>
      <c r="AI170" s="12" t="str">
        <f>IFERROR(VLOOKUP($D170,'Today''s Data'!$A$2:$BD$350,33,FALSE),"")</f>
        <v>LOW</v>
      </c>
      <c r="AJ170" s="15">
        <f>IFERROR(VLOOKUP($D170,'Today''s Data'!$A$2:$BG$350,48,FALSE),"")</f>
        <v>-2.07E-2</v>
      </c>
      <c r="AK170" s="15">
        <f>IFERROR(VLOOKUP($D170,'Today''s Data'!$A$2:$BG$350,47,FALSE),"")</f>
        <v>-5.2299999999999999E-2</v>
      </c>
      <c r="AL170" s="15">
        <f>IFERROR(VLOOKUP($D170,'Today''s Data'!$A$2:$BG$350,46,FALSE),"")</f>
        <v>-8.3900000000000002E-2</v>
      </c>
      <c r="AM170" s="65">
        <v>1087082024</v>
      </c>
      <c r="AN170" s="65">
        <f t="shared" si="49"/>
        <v>18523877688.959999</v>
      </c>
      <c r="AO170" s="65" t="str">
        <f t="shared" si="50"/>
        <v>3RD LINER</v>
      </c>
      <c r="AP170" s="57">
        <f>IFERROR(VLOOKUP($D170,'Today''s Data'!$A$2:$BG$350,50,FALSE),"")</f>
        <v>5270564.0011</v>
      </c>
    </row>
    <row r="171" spans="2:42" ht="16.5" hidden="1" customHeight="1" x14ac:dyDescent="0.35">
      <c r="B171" s="67">
        <v>166</v>
      </c>
      <c r="C171" s="11"/>
      <c r="D171" s="92" t="s">
        <v>650</v>
      </c>
      <c r="E171" s="12"/>
      <c r="F171" s="13"/>
      <c r="G171" s="65">
        <f>IFERROR(VLOOKUP($D171,'Today''s Data'!$A$2:$BD$350,2,FALSE),"")</f>
        <v>0.5</v>
      </c>
      <c r="H171" s="53">
        <f>IFERROR(VLOOKUP($D171,'Today''s Data'!$A$2:$BD$350,4,FALSE),"")</f>
        <v>0</v>
      </c>
      <c r="I171" s="14">
        <f>IFERROR(VLOOKUP($D171,'Today''s Data'!$A$2:$BD$350,29,FALSE),"")</f>
        <v>44.163374576800003</v>
      </c>
      <c r="J171" s="65">
        <f>IFERROR(VLOOKUP($D171,'Today''s Data'!$A$2:$BD$350,20,FALSE),"")</f>
        <v>0.5423</v>
      </c>
      <c r="K171" s="65">
        <f>IFERROR(VLOOKUP(D171,'Today''s Data'!$A$2:$BD$350,2,FALSE),"")</f>
        <v>0.5</v>
      </c>
      <c r="L171" s="15">
        <f t="shared" si="51"/>
        <v>8.4600000000000009E-2</v>
      </c>
      <c r="M171" s="65">
        <f>IFERROR(VLOOKUP($D171,'Previous Data'!$A$2:$BD$350,20,FALSE),"")</f>
        <v>0.54359999999999997</v>
      </c>
      <c r="N171" s="65">
        <f>IFERROR(VLOOKUP($D171,'Previous Data'!$A$2:$BD$350,2,FALSE),"")</f>
        <v>0.53</v>
      </c>
      <c r="O171" s="15">
        <f t="shared" si="52"/>
        <v>2.5660377358490461E-2</v>
      </c>
      <c r="P171" s="65">
        <f>IFERROR(VLOOKUP($D171,'Today''s Data'!$A$2:$BD$350,19,FALSE),"")</f>
        <v>0.52759999999999996</v>
      </c>
      <c r="Q171" s="65">
        <f>IFERROR(VLOOKUP($D171,'Today''s Data'!$A$2:$BD$350,2,FALSE),"")</f>
        <v>0.5</v>
      </c>
      <c r="R171" s="15">
        <f t="shared" si="53"/>
        <v>5.5199999999999916E-2</v>
      </c>
      <c r="S171" s="65">
        <f>IFERROR(VLOOKUP($D171,'Previous Data'!$A$2:$BD$350,19,FALSE),"")</f>
        <v>0.52839999999999998</v>
      </c>
      <c r="T171" s="65">
        <f>IFERROR(VLOOKUP($D171,'Previous Data'!$A$2:$BD$350,2,FALSE),"")</f>
        <v>0.53</v>
      </c>
      <c r="U171" s="15">
        <f t="shared" si="54"/>
        <v>3.0280090840273388E-3</v>
      </c>
      <c r="V171" s="64">
        <f t="shared" si="55"/>
        <v>2.7862016679302593E-2</v>
      </c>
      <c r="W171" s="65">
        <f>IFERROR(VLOOKUP($D171,'Today''s Data'!$A$2:$BD$350,18,FALSE),"")</f>
        <v>0.51549999999999996</v>
      </c>
      <c r="X171" s="65">
        <f>IFERROR(VLOOKUP($D171,'Today''s Data'!$A$2:$BD$350,2,FALSE),"")</f>
        <v>0.5</v>
      </c>
      <c r="Y171" s="15">
        <f t="shared" si="56"/>
        <v>3.0999999999999917E-2</v>
      </c>
      <c r="Z171" s="65">
        <f>IFERROR(VLOOKUP($D171,'Previous Data'!$A$2:$BD$350,18,FALSE),"")</f>
        <v>0.51749999999999996</v>
      </c>
      <c r="AA171" s="65">
        <f>IFERROR(VLOOKUP($D171,'Previous Data'!$A$2:$BD$350,2,FALSE),"")</f>
        <v>0.53</v>
      </c>
      <c r="AB171" s="15">
        <f t="shared" si="57"/>
        <v>2.4154589371980808E-2</v>
      </c>
      <c r="AC171" s="96" t="str">
        <f t="shared" si="58"/>
        <v>REVERSE AOTS</v>
      </c>
      <c r="AD171" s="69">
        <f>IFERROR(VLOOKUP($D171,'Today''s Data'!$A$2:$BD$350,9,FALSE),"")</f>
        <v>49000</v>
      </c>
      <c r="AE171" s="69">
        <f>IFERROR(VLOOKUP($D171,'Today''s Data'!$A$2:$BD$350,39,FALSE),"")</f>
        <v>217150</v>
      </c>
      <c r="AF171" s="15">
        <f t="shared" si="59"/>
        <v>0.22565047202394659</v>
      </c>
      <c r="AG171" s="72">
        <f>IFERROR(VLOOKUP($D171,'Today''s Data'!$A$2:$BD$350,10,FALSE),"")</f>
        <v>24500</v>
      </c>
      <c r="AH171" s="15">
        <f>IFERROR(VLOOKUP($D171,'Today''s Data'!$A$2:$BD$350,32,FALSE),"")</f>
        <v>3.4200000000000001E-2</v>
      </c>
      <c r="AI171" s="12" t="str">
        <f>IFERROR(VLOOKUP($D171,'Today''s Data'!$A$2:$BD$350,33,FALSE),"")</f>
        <v>NEUTRAL</v>
      </c>
      <c r="AJ171" s="15">
        <f>IFERROR(VLOOKUP($D171,'Today''s Data'!$A$2:$BG$350,48,FALSE),"")</f>
        <v>-1.9599999999999999E-2</v>
      </c>
      <c r="AK171" s="15">
        <f>IFERROR(VLOOKUP($D171,'Today''s Data'!$A$2:$BG$350,47,FALSE),"")</f>
        <v>-3.85E-2</v>
      </c>
      <c r="AL171" s="15">
        <f>IFERROR(VLOOKUP($D171,'Today''s Data'!$A$2:$BG$350,46,FALSE),"")</f>
        <v>-0.12280000000000001</v>
      </c>
      <c r="AM171" s="65">
        <v>3466139072</v>
      </c>
      <c r="AN171" s="65">
        <f t="shared" si="49"/>
        <v>1733069536</v>
      </c>
      <c r="AO171" s="65" t="str">
        <f t="shared" si="50"/>
        <v>4TH LINER</v>
      </c>
      <c r="AP171" s="57">
        <f>IFERROR(VLOOKUP($D171,'Today''s Data'!$A$2:$BG$350,50,FALSE),"")</f>
        <v>0</v>
      </c>
    </row>
    <row r="172" spans="2:42" ht="16.5" hidden="1" customHeight="1" x14ac:dyDescent="0.35">
      <c r="B172" s="68">
        <v>167</v>
      </c>
      <c r="C172" s="11" t="s">
        <v>260</v>
      </c>
      <c r="D172" s="92" t="s">
        <v>261</v>
      </c>
      <c r="E172" s="12" t="s">
        <v>10</v>
      </c>
      <c r="F172" s="13" t="s">
        <v>22</v>
      </c>
      <c r="G172" s="65">
        <f>IFERROR(VLOOKUP($D172,'Today''s Data'!$A$2:$BD$350,2,FALSE),"")</f>
        <v>18</v>
      </c>
      <c r="H172" s="53">
        <f>IFERROR(VLOOKUP($D172,'Today''s Data'!$A$2:$BD$350,4,FALSE),"")</f>
        <v>2.9700000000000001E-2</v>
      </c>
      <c r="I172" s="14">
        <f>IFERROR(VLOOKUP($D172,'Today''s Data'!$A$2:$BD$350,29,FALSE),"")</f>
        <v>49.624730295900001</v>
      </c>
      <c r="J172" s="65">
        <f>IFERROR(VLOOKUP($D172,'Today''s Data'!$A$2:$BD$350,20,FALSE),"")</f>
        <v>17.8261</v>
      </c>
      <c r="K172" s="65">
        <f>IFERROR(VLOOKUP(D172,'Today''s Data'!$A$2:$BD$350,2,FALSE),"")</f>
        <v>18</v>
      </c>
      <c r="L172" s="15">
        <f t="shared" si="51"/>
        <v>9.7553587155911684E-3</v>
      </c>
      <c r="M172" s="65">
        <f>IFERROR(VLOOKUP($D172,'Previous Data'!$A$2:$BD$350,20,FALSE),"")</f>
        <v>17.907800000000002</v>
      </c>
      <c r="N172" s="65">
        <f>IFERROR(VLOOKUP($D172,'Previous Data'!$A$2:$BD$350,2,FALSE),"")</f>
        <v>17.22</v>
      </c>
      <c r="O172" s="15">
        <f t="shared" si="52"/>
        <v>3.9941927990708649E-2</v>
      </c>
      <c r="P172" s="65">
        <f>IFERROR(VLOOKUP($D172,'Today''s Data'!$A$2:$BD$350,19,FALSE),"")</f>
        <v>17.421600000000002</v>
      </c>
      <c r="Q172" s="65">
        <f>IFERROR(VLOOKUP($D172,'Today''s Data'!$A$2:$BD$350,2,FALSE),"")</f>
        <v>18</v>
      </c>
      <c r="R172" s="15">
        <f t="shared" si="53"/>
        <v>3.320016531202636E-2</v>
      </c>
      <c r="S172" s="65">
        <f>IFERROR(VLOOKUP($D172,'Previous Data'!$A$2:$BD$350,19,FALSE),"")</f>
        <v>17.384</v>
      </c>
      <c r="T172" s="65">
        <f>IFERROR(VLOOKUP($D172,'Previous Data'!$A$2:$BD$350,2,FALSE),"")</f>
        <v>17.22</v>
      </c>
      <c r="U172" s="15">
        <f t="shared" si="54"/>
        <v>9.5238095238096097E-3</v>
      </c>
      <c r="V172" s="64">
        <f t="shared" si="55"/>
        <v>2.3218303714928522E-2</v>
      </c>
      <c r="W172" s="65">
        <f>IFERROR(VLOOKUP($D172,'Today''s Data'!$A$2:$BD$350,18,FALSE),"")</f>
        <v>18.265000000000001</v>
      </c>
      <c r="X172" s="65">
        <f>IFERROR(VLOOKUP($D172,'Today''s Data'!$A$2:$BD$350,2,FALSE),"")</f>
        <v>18</v>
      </c>
      <c r="Y172" s="15">
        <f t="shared" si="56"/>
        <v>1.4722222222222255E-2</v>
      </c>
      <c r="Z172" s="65">
        <f>IFERROR(VLOOKUP($D172,'Previous Data'!$A$2:$BD$350,18,FALSE),"")</f>
        <v>18.260999999999999</v>
      </c>
      <c r="AA172" s="65">
        <f>IFERROR(VLOOKUP($D172,'Previous Data'!$A$2:$BD$350,2,FALSE),"")</f>
        <v>17.22</v>
      </c>
      <c r="AB172" s="15">
        <f t="shared" si="57"/>
        <v>6.0452961672473896E-2</v>
      </c>
      <c r="AC172" s="96" t="str">
        <f t="shared" si="58"/>
        <v/>
      </c>
      <c r="AD172" s="69">
        <f>IFERROR(VLOOKUP($D172,'Today''s Data'!$A$2:$BD$350,9,FALSE),"")</f>
        <v>3000</v>
      </c>
      <c r="AE172" s="69">
        <f>IFERROR(VLOOKUP($D172,'Today''s Data'!$A$2:$BD$350,39,FALSE),"")</f>
        <v>4485</v>
      </c>
      <c r="AF172" s="15">
        <f t="shared" si="59"/>
        <v>0.66889632107023411</v>
      </c>
      <c r="AG172" s="72">
        <f>IFERROR(VLOOKUP($D172,'Today''s Data'!$A$2:$BD$350,10,FALSE),"")</f>
        <v>53012</v>
      </c>
      <c r="AH172" s="15">
        <f>IFERROR(VLOOKUP($D172,'Today''s Data'!$A$2:$BD$350,32,FALSE),"")</f>
        <v>7.9500000000000001E-2</v>
      </c>
      <c r="AI172" s="12" t="str">
        <f>IFERROR(VLOOKUP($D172,'Today''s Data'!$A$2:$BD$350,33,FALSE),"")</f>
        <v>HIGH</v>
      </c>
      <c r="AJ172" s="15">
        <f>IFERROR(VLOOKUP($D172,'Today''s Data'!$A$2:$BG$350,48,FALSE),"")</f>
        <v>0</v>
      </c>
      <c r="AK172" s="15">
        <f>IFERROR(VLOOKUP($D172,'Today''s Data'!$A$2:$BG$350,47,FALSE),"")</f>
        <v>-2.1700000000000001E-2</v>
      </c>
      <c r="AL172" s="15">
        <f>IFERROR(VLOOKUP($D172,'Today''s Data'!$A$2:$BG$350,46,FALSE),"")</f>
        <v>9.0899999999999995E-2</v>
      </c>
      <c r="AM172" s="65">
        <v>402682990</v>
      </c>
      <c r="AN172" s="65">
        <f t="shared" si="49"/>
        <v>7248293820</v>
      </c>
      <c r="AO172" s="65" t="str">
        <f t="shared" si="50"/>
        <v>3RD LINER</v>
      </c>
      <c r="AP172" s="57">
        <f>IFERROR(VLOOKUP($D172,'Today''s Data'!$A$2:$BG$350,50,FALSE),"")</f>
        <v>0</v>
      </c>
    </row>
    <row r="173" spans="2:42" ht="16.5" hidden="1" customHeight="1" x14ac:dyDescent="0.35">
      <c r="B173" s="67">
        <v>168</v>
      </c>
      <c r="C173" s="59" t="s">
        <v>262</v>
      </c>
      <c r="D173" s="93" t="s">
        <v>263</v>
      </c>
      <c r="E173" s="58" t="s">
        <v>27</v>
      </c>
      <c r="F173" s="60" t="s">
        <v>52</v>
      </c>
      <c r="G173" s="65">
        <f>IFERROR(VLOOKUP($D173,'Today''s Data'!$A$2:$BD$350,2,FALSE),"")</f>
        <v>96.65</v>
      </c>
      <c r="H173" s="53">
        <f>IFERROR(VLOOKUP($D173,'Today''s Data'!$A$2:$BD$350,4,FALSE),"")</f>
        <v>0</v>
      </c>
      <c r="I173" s="14">
        <f>IFERROR(VLOOKUP($D173,'Today''s Data'!$A$2:$BD$350,29,FALSE),"")</f>
        <v>42.610471402199998</v>
      </c>
      <c r="J173" s="65">
        <f>IFERROR(VLOOKUP($D173,'Today''s Data'!$A$2:$BD$350,20,FALSE),"")</f>
        <v>95.9345</v>
      </c>
      <c r="K173" s="65">
        <f>IFERROR(VLOOKUP(D173,'Today''s Data'!$A$2:$BD$350,2,FALSE),"")</f>
        <v>96.65</v>
      </c>
      <c r="L173" s="15">
        <f t="shared" si="51"/>
        <v>7.4582136770401245E-3</v>
      </c>
      <c r="M173" s="65">
        <f>IFERROR(VLOOKUP($D173,'Previous Data'!$A$2:$BD$350,20,FALSE),"")</f>
        <v>95.776499999999999</v>
      </c>
      <c r="N173" s="65">
        <f>IFERROR(VLOOKUP($D173,'Previous Data'!$A$2:$BD$350,2,FALSE),"")</f>
        <v>98.5</v>
      </c>
      <c r="O173" s="15">
        <f t="shared" si="52"/>
        <v>2.843599421570011E-2</v>
      </c>
      <c r="P173" s="65">
        <f>IFERROR(VLOOKUP($D173,'Today''s Data'!$A$2:$BD$350,19,FALSE),"")</f>
        <v>100.505</v>
      </c>
      <c r="Q173" s="65">
        <f>IFERROR(VLOOKUP($D173,'Today''s Data'!$A$2:$BD$350,2,FALSE),"")</f>
        <v>96.65</v>
      </c>
      <c r="R173" s="15">
        <f t="shared" si="53"/>
        <v>3.9886187273667766E-2</v>
      </c>
      <c r="S173" s="65">
        <f>IFERROR(VLOOKUP($D173,'Previous Data'!$A$2:$BD$350,19,FALSE),"")</f>
        <v>100.44799999999999</v>
      </c>
      <c r="T173" s="65">
        <f>IFERROR(VLOOKUP($D173,'Previous Data'!$A$2:$BD$350,2,FALSE),"")</f>
        <v>98.5</v>
      </c>
      <c r="U173" s="15">
        <f t="shared" si="54"/>
        <v>1.9776649746192827E-2</v>
      </c>
      <c r="V173" s="64">
        <f t="shared" si="55"/>
        <v>4.7641880658157346E-2</v>
      </c>
      <c r="W173" s="65">
        <f>IFERROR(VLOOKUP($D173,'Today''s Data'!$A$2:$BD$350,18,FALSE),"")</f>
        <v>98.025000000000006</v>
      </c>
      <c r="X173" s="65">
        <f>IFERROR(VLOOKUP($D173,'Today''s Data'!$A$2:$BD$350,2,FALSE),"")</f>
        <v>96.65</v>
      </c>
      <c r="Y173" s="15">
        <f t="shared" si="56"/>
        <v>1.4226590791515777E-2</v>
      </c>
      <c r="Z173" s="65">
        <f>IFERROR(VLOOKUP($D173,'Previous Data'!$A$2:$BD$350,18,FALSE),"")</f>
        <v>98.644999999999996</v>
      </c>
      <c r="AA173" s="65">
        <f>IFERROR(VLOOKUP($D173,'Previous Data'!$A$2:$BD$350,2,FALSE),"")</f>
        <v>98.5</v>
      </c>
      <c r="AB173" s="15">
        <f t="shared" si="57"/>
        <v>1.4720812182740712E-3</v>
      </c>
      <c r="AC173" s="96" t="str">
        <f t="shared" si="58"/>
        <v/>
      </c>
      <c r="AD173" s="69">
        <f>IFERROR(VLOOKUP($D173,'Today''s Data'!$A$2:$BD$350,9,FALSE),"")</f>
        <v>2142640</v>
      </c>
      <c r="AE173" s="69">
        <f>IFERROR(VLOOKUP($D173,'Today''s Data'!$A$2:$BD$350,39,FALSE),"")</f>
        <v>2423586</v>
      </c>
      <c r="AF173" s="15">
        <f t="shared" si="59"/>
        <v>0.8840783863250572</v>
      </c>
      <c r="AG173" s="72">
        <f>IFERROR(VLOOKUP($D173,'Today''s Data'!$A$2:$BD$350,10,FALSE),"")</f>
        <v>207031774.5</v>
      </c>
      <c r="AH173" s="15">
        <f>IFERROR(VLOOKUP($D173,'Today''s Data'!$A$2:$BD$350,32,FALSE),"")</f>
        <v>2.0400000000000001E-2</v>
      </c>
      <c r="AI173" s="12" t="str">
        <f>IFERROR(VLOOKUP($D173,'Today''s Data'!$A$2:$BD$350,33,FALSE),"")</f>
        <v>LOW</v>
      </c>
      <c r="AJ173" s="15">
        <f>IFERROR(VLOOKUP($D173,'Today''s Data'!$A$2:$BG$350,48,FALSE),"")</f>
        <v>-1.5E-3</v>
      </c>
      <c r="AK173" s="15">
        <f>IFERROR(VLOOKUP($D173,'Today''s Data'!$A$2:$BG$350,47,FALSE),"")</f>
        <v>-2.86E-2</v>
      </c>
      <c r="AL173" s="15">
        <f>IFERROR(VLOOKUP($D173,'Today''s Data'!$A$2:$BG$350,46,FALSE),"")</f>
        <v>-4.6800000000000001E-2</v>
      </c>
      <c r="AM173" s="65">
        <v>3180172786</v>
      </c>
      <c r="AN173" s="65">
        <f t="shared" si="49"/>
        <v>307363699766.90002</v>
      </c>
      <c r="AO173" s="65" t="s">
        <v>673</v>
      </c>
      <c r="AP173" s="57">
        <f>IFERROR(VLOOKUP($D173,'Today''s Data'!$A$2:$BG$350,50,FALSE),"")</f>
        <v>-272869504</v>
      </c>
    </row>
    <row r="174" spans="2:42" ht="16.5" hidden="1" customHeight="1" x14ac:dyDescent="0.35">
      <c r="B174" s="67">
        <v>169</v>
      </c>
      <c r="C174" s="59" t="s">
        <v>265</v>
      </c>
      <c r="D174" s="93" t="s">
        <v>266</v>
      </c>
      <c r="E174" s="58" t="s">
        <v>27</v>
      </c>
      <c r="F174" s="60" t="s">
        <v>28</v>
      </c>
      <c r="G174" s="65">
        <f>IFERROR(VLOOKUP($D174,'Today''s Data'!$A$2:$BD$350,2,FALSE),"")</f>
        <v>0.53</v>
      </c>
      <c r="H174" s="53">
        <f>IFERROR(VLOOKUP($D174,'Today''s Data'!$A$2:$BD$350,4,FALSE),"")</f>
        <v>0</v>
      </c>
      <c r="I174" s="14">
        <f>IFERROR(VLOOKUP($D174,'Today''s Data'!$A$2:$BD$350,29,FALSE),"")</f>
        <v>43.002540010200001</v>
      </c>
      <c r="J174" s="65">
        <f>IFERROR(VLOOKUP($D174,'Today''s Data'!$A$2:$BD$350,20,FALSE),"")</f>
        <v>0.6028</v>
      </c>
      <c r="K174" s="65">
        <f>IFERROR(VLOOKUP(D174,'Today''s Data'!$A$2:$BD$350,2,FALSE),"")</f>
        <v>0.53</v>
      </c>
      <c r="L174" s="15">
        <f t="shared" si="51"/>
        <v>0.13735849056603769</v>
      </c>
      <c r="M174" s="65">
        <f>IFERROR(VLOOKUP($D174,'Previous Data'!$A$2:$BD$350,20,FALSE),"")</f>
        <v>0.60629999999999995</v>
      </c>
      <c r="N174" s="65">
        <f>IFERROR(VLOOKUP($D174,'Previous Data'!$A$2:$BD$350,2,FALSE),"")</f>
        <v>0.53</v>
      </c>
      <c r="O174" s="15">
        <f t="shared" si="52"/>
        <v>0.14396226415094324</v>
      </c>
      <c r="P174" s="65">
        <f>IFERROR(VLOOKUP($D174,'Today''s Data'!$A$2:$BD$350,19,FALSE),"")</f>
        <v>0.56399999999999995</v>
      </c>
      <c r="Q174" s="65">
        <f>IFERROR(VLOOKUP($D174,'Today''s Data'!$A$2:$BD$350,2,FALSE),"")</f>
        <v>0.53</v>
      </c>
      <c r="R174" s="15">
        <f t="shared" si="53"/>
        <v>6.4150943396226262E-2</v>
      </c>
      <c r="S174" s="65">
        <f>IFERROR(VLOOKUP($D174,'Previous Data'!$A$2:$BD$350,19,FALSE),"")</f>
        <v>0.56540000000000001</v>
      </c>
      <c r="T174" s="65">
        <f>IFERROR(VLOOKUP($D174,'Previous Data'!$A$2:$BD$350,2,FALSE),"")</f>
        <v>0.53</v>
      </c>
      <c r="U174" s="15">
        <f t="shared" si="54"/>
        <v>6.6792452830188656E-2</v>
      </c>
      <c r="V174" s="64">
        <f t="shared" si="55"/>
        <v>6.8794326241134865E-2</v>
      </c>
      <c r="W174" s="65">
        <f>IFERROR(VLOOKUP($D174,'Today''s Data'!$A$2:$BD$350,18,FALSE),"")</f>
        <v>0.54149999999999998</v>
      </c>
      <c r="X174" s="65">
        <f>IFERROR(VLOOKUP($D174,'Today''s Data'!$A$2:$BD$350,2,FALSE),"")</f>
        <v>0.53</v>
      </c>
      <c r="Y174" s="15">
        <f t="shared" si="56"/>
        <v>2.1698113207547082E-2</v>
      </c>
      <c r="Z174" s="65">
        <f>IFERROR(VLOOKUP($D174,'Previous Data'!$A$2:$BD$350,18,FALSE),"")</f>
        <v>0.54500000000000004</v>
      </c>
      <c r="AA174" s="65">
        <f>IFERROR(VLOOKUP($D174,'Previous Data'!$A$2:$BD$350,2,FALSE),"")</f>
        <v>0.53</v>
      </c>
      <c r="AB174" s="15">
        <f t="shared" si="57"/>
        <v>2.8301886792452855E-2</v>
      </c>
      <c r="AC174" s="96" t="str">
        <f t="shared" si="58"/>
        <v>REVERSE AOTS</v>
      </c>
      <c r="AD174" s="69">
        <f>IFERROR(VLOOKUP($D174,'Today''s Data'!$A$2:$BD$350,9,FALSE),"")</f>
        <v>447000</v>
      </c>
      <c r="AE174" s="69">
        <f>IFERROR(VLOOKUP($D174,'Today''s Data'!$A$2:$BD$350,39,FALSE),"")</f>
        <v>813400</v>
      </c>
      <c r="AF174" s="15">
        <f t="shared" si="59"/>
        <v>0.54954511925252025</v>
      </c>
      <c r="AG174" s="72">
        <f>IFERROR(VLOOKUP($D174,'Today''s Data'!$A$2:$BD$350,10,FALSE),"")</f>
        <v>237560</v>
      </c>
      <c r="AH174" s="15">
        <f>IFERROR(VLOOKUP($D174,'Today''s Data'!$A$2:$BD$350,32,FALSE),"")</f>
        <v>4.0300000000000002E-2</v>
      </c>
      <c r="AI174" s="12" t="str">
        <f>IFERROR(VLOOKUP($D174,'Today''s Data'!$A$2:$BD$350,33,FALSE),"")</f>
        <v>NEUTRAL</v>
      </c>
      <c r="AJ174" s="15">
        <f>IFERROR(VLOOKUP($D174,'Today''s Data'!$A$2:$BG$350,48,FALSE),"")</f>
        <v>-1.8499999999999999E-2</v>
      </c>
      <c r="AK174" s="15">
        <f>IFERROR(VLOOKUP($D174,'Today''s Data'!$A$2:$BG$350,47,FALSE),"")</f>
        <v>-1.8499999999999999E-2</v>
      </c>
      <c r="AL174" s="15">
        <f>IFERROR(VLOOKUP($D174,'Today''s Data'!$A$2:$BG$350,46,FALSE),"")</f>
        <v>-0.1167</v>
      </c>
      <c r="AM174" s="65">
        <v>700000000</v>
      </c>
      <c r="AN174" s="65">
        <f t="shared" si="49"/>
        <v>371000000</v>
      </c>
      <c r="AO174" s="65" t="str">
        <f t="shared" si="50"/>
        <v>4TH LINER</v>
      </c>
      <c r="AP174" s="57">
        <f>IFERROR(VLOOKUP($D174,'Today''s Data'!$A$2:$BG$350,50,FALSE),"")</f>
        <v>142459</v>
      </c>
    </row>
    <row r="175" spans="2:42" ht="16.5" hidden="1" customHeight="1" x14ac:dyDescent="0.35">
      <c r="B175" s="68">
        <v>170</v>
      </c>
      <c r="C175" s="11" t="s">
        <v>267</v>
      </c>
      <c r="D175" s="92" t="s">
        <v>268</v>
      </c>
      <c r="E175" s="12" t="s">
        <v>14</v>
      </c>
      <c r="F175" s="13" t="s">
        <v>14</v>
      </c>
      <c r="G175" s="65">
        <f>IFERROR(VLOOKUP($D175,'Today''s Data'!$A$2:$BD$350,2,FALSE),"")</f>
        <v>4.75</v>
      </c>
      <c r="H175" s="53">
        <f>IFERROR(VLOOKUP($D175,'Today''s Data'!$A$2:$BD$350,4,FALSE),"")</f>
        <v>0</v>
      </c>
      <c r="I175" s="14">
        <f>IFERROR(VLOOKUP($D175,'Today''s Data'!$A$2:$BD$350,29,FALSE),"")</f>
        <v>38.475654499000001</v>
      </c>
      <c r="J175" s="65">
        <f>IFERROR(VLOOKUP($D175,'Today''s Data'!$A$2:$BD$350,20,FALSE),"")</f>
        <v>5.2134</v>
      </c>
      <c r="K175" s="65">
        <f>IFERROR(VLOOKUP(D175,'Today''s Data'!$A$2:$BD$350,2,FALSE),"")</f>
        <v>4.75</v>
      </c>
      <c r="L175" s="15">
        <f t="shared" si="51"/>
        <v>9.7557894736842107E-2</v>
      </c>
      <c r="M175" s="65">
        <f>IFERROR(VLOOKUP($D175,'Previous Data'!$A$2:$BD$350,20,FALSE),"")</f>
        <v>5.2240000000000002</v>
      </c>
      <c r="N175" s="65">
        <f>IFERROR(VLOOKUP($D175,'Previous Data'!$A$2:$BD$350,2,FALSE),"")</f>
        <v>4.72</v>
      </c>
      <c r="O175" s="15">
        <f t="shared" si="52"/>
        <v>0.10677966101694926</v>
      </c>
      <c r="P175" s="65">
        <f>IFERROR(VLOOKUP($D175,'Today''s Data'!$A$2:$BD$350,19,FALSE),"")</f>
        <v>5.0372000000000003</v>
      </c>
      <c r="Q175" s="65">
        <f>IFERROR(VLOOKUP($D175,'Today''s Data'!$A$2:$BD$350,2,FALSE),"")</f>
        <v>4.75</v>
      </c>
      <c r="R175" s="15">
        <f t="shared" si="53"/>
        <v>6.0463157894736913E-2</v>
      </c>
      <c r="S175" s="65">
        <f>IFERROR(VLOOKUP($D175,'Previous Data'!$A$2:$BD$350,19,FALSE),"")</f>
        <v>5.0541999999999998</v>
      </c>
      <c r="T175" s="65">
        <f>IFERROR(VLOOKUP($D175,'Previous Data'!$A$2:$BD$350,2,FALSE),"")</f>
        <v>4.72</v>
      </c>
      <c r="U175" s="15">
        <f t="shared" si="54"/>
        <v>7.0805084745762734E-2</v>
      </c>
      <c r="V175" s="64">
        <f t="shared" si="55"/>
        <v>3.4979750655125798E-2</v>
      </c>
      <c r="W175" s="65">
        <f>IFERROR(VLOOKUP($D175,'Today''s Data'!$A$2:$BD$350,18,FALSE),"")</f>
        <v>4.9009999999999998</v>
      </c>
      <c r="X175" s="65">
        <f>IFERROR(VLOOKUP($D175,'Today''s Data'!$A$2:$BD$350,2,FALSE),"")</f>
        <v>4.75</v>
      </c>
      <c r="Y175" s="15">
        <f t="shared" si="56"/>
        <v>3.1789473684210486E-2</v>
      </c>
      <c r="Z175" s="65">
        <f>IFERROR(VLOOKUP($D175,'Previous Data'!$A$2:$BD$350,18,FALSE),"")</f>
        <v>4.9320000000000004</v>
      </c>
      <c r="AA175" s="65">
        <f>IFERROR(VLOOKUP($D175,'Previous Data'!$A$2:$BD$350,2,FALSE),"")</f>
        <v>4.72</v>
      </c>
      <c r="AB175" s="15">
        <f t="shared" si="57"/>
        <v>4.4915254237288274E-2</v>
      </c>
      <c r="AC175" s="96" t="str">
        <f t="shared" si="58"/>
        <v>REVERSE AOTS</v>
      </c>
      <c r="AD175" s="69">
        <f>IFERROR(VLOOKUP($D175,'Today''s Data'!$A$2:$BD$350,9,FALSE),"")</f>
        <v>26554000</v>
      </c>
      <c r="AE175" s="69">
        <f>IFERROR(VLOOKUP($D175,'Today''s Data'!$A$2:$BD$350,39,FALSE),"")</f>
        <v>30240620</v>
      </c>
      <c r="AF175" s="15">
        <f t="shared" si="59"/>
        <v>0.87809046243099509</v>
      </c>
      <c r="AG175" s="72">
        <f>IFERROR(VLOOKUP($D175,'Today''s Data'!$A$2:$BD$350,10,FALSE),"")</f>
        <v>125808620</v>
      </c>
      <c r="AH175" s="15">
        <f>IFERROR(VLOOKUP($D175,'Today''s Data'!$A$2:$BD$350,32,FALSE),"")</f>
        <v>2.2800000000000001E-2</v>
      </c>
      <c r="AI175" s="12" t="str">
        <f>IFERROR(VLOOKUP($D175,'Today''s Data'!$A$2:$BD$350,33,FALSE),"")</f>
        <v>LOW</v>
      </c>
      <c r="AJ175" s="15">
        <f>IFERROR(VLOOKUP($D175,'Today''s Data'!$A$2:$BG$350,48,FALSE),"")</f>
        <v>-1.04E-2</v>
      </c>
      <c r="AK175" s="15">
        <f>IFERROR(VLOOKUP($D175,'Today''s Data'!$A$2:$BG$350,47,FALSE),"")</f>
        <v>-4.0399999999999998E-2</v>
      </c>
      <c r="AL175" s="15">
        <f>IFERROR(VLOOKUP($D175,'Today''s Data'!$A$2:$BG$350,46,FALSE),"")</f>
        <v>-7.9500000000000001E-2</v>
      </c>
      <c r="AM175" s="65">
        <v>32239445872</v>
      </c>
      <c r="AN175" s="65">
        <f t="shared" si="49"/>
        <v>153137367892</v>
      </c>
      <c r="AO175" s="65" t="s">
        <v>673</v>
      </c>
      <c r="AP175" s="57">
        <f>IFERROR(VLOOKUP($D175,'Today''s Data'!$A$2:$BG$350,50,FALSE),"")</f>
        <v>-43180044.999600001</v>
      </c>
    </row>
    <row r="176" spans="2:42" ht="16.5" hidden="1" customHeight="1" x14ac:dyDescent="0.35">
      <c r="B176" s="67">
        <v>171</v>
      </c>
      <c r="C176" s="59" t="s">
        <v>269</v>
      </c>
      <c r="D176" s="93" t="s">
        <v>270</v>
      </c>
      <c r="E176" s="58" t="s">
        <v>39</v>
      </c>
      <c r="F176" s="60" t="s">
        <v>40</v>
      </c>
      <c r="G176" s="65">
        <f>IFERROR(VLOOKUP($D176,'Today''s Data'!$A$2:$BD$350,2,FALSE),"")</f>
        <v>319.2</v>
      </c>
      <c r="H176" s="53">
        <f>IFERROR(VLOOKUP($D176,'Today''s Data'!$A$2:$BD$350,4,FALSE),"")</f>
        <v>-3.0999999999999999E-3</v>
      </c>
      <c r="I176" s="14">
        <f>IFERROR(VLOOKUP($D176,'Today''s Data'!$A$2:$BD$350,29,FALSE),"")</f>
        <v>42.691332872499999</v>
      </c>
      <c r="J176" s="65">
        <f>IFERROR(VLOOKUP($D176,'Today''s Data'!$A$2:$BD$350,20,FALSE),"")</f>
        <v>313.01799999999997</v>
      </c>
      <c r="K176" s="65">
        <f>IFERROR(VLOOKUP(D176,'Today''s Data'!$A$2:$BD$350,2,FALSE),"")</f>
        <v>319.2</v>
      </c>
      <c r="L176" s="15">
        <f t="shared" si="51"/>
        <v>1.9749662958679748E-2</v>
      </c>
      <c r="M176" s="65">
        <f>IFERROR(VLOOKUP($D176,'Previous Data'!$A$2:$BD$350,20,FALSE),"")</f>
        <v>312.19</v>
      </c>
      <c r="N176" s="65">
        <f>IFERROR(VLOOKUP($D176,'Previous Data'!$A$2:$BD$350,2,FALSE),"")</f>
        <v>330</v>
      </c>
      <c r="O176" s="15">
        <f t="shared" si="52"/>
        <v>5.7048592203465844E-2</v>
      </c>
      <c r="P176" s="65">
        <f>IFERROR(VLOOKUP($D176,'Today''s Data'!$A$2:$BD$350,19,FALSE),"")</f>
        <v>327.61200000000002</v>
      </c>
      <c r="Q176" s="65">
        <f>IFERROR(VLOOKUP($D176,'Today''s Data'!$A$2:$BD$350,2,FALSE),"")</f>
        <v>319.2</v>
      </c>
      <c r="R176" s="15">
        <f t="shared" si="53"/>
        <v>2.6353383458646726E-2</v>
      </c>
      <c r="S176" s="65">
        <f>IFERROR(VLOOKUP($D176,'Previous Data'!$A$2:$BD$350,19,FALSE),"")</f>
        <v>327.67200000000003</v>
      </c>
      <c r="T176" s="65">
        <f>IFERROR(VLOOKUP($D176,'Previous Data'!$A$2:$BD$350,2,FALSE),"")</f>
        <v>330</v>
      </c>
      <c r="U176" s="15">
        <f t="shared" si="54"/>
        <v>7.1046656412509287E-3</v>
      </c>
      <c r="V176" s="64">
        <f t="shared" si="55"/>
        <v>4.6623516858455588E-2</v>
      </c>
      <c r="W176" s="65">
        <f>IFERROR(VLOOKUP($D176,'Today''s Data'!$A$2:$BD$350,18,FALSE),"")</f>
        <v>327.32</v>
      </c>
      <c r="X176" s="65">
        <f>IFERROR(VLOOKUP($D176,'Today''s Data'!$A$2:$BD$350,2,FALSE),"")</f>
        <v>319.2</v>
      </c>
      <c r="Y176" s="15">
        <f t="shared" si="56"/>
        <v>2.5438596491228087E-2</v>
      </c>
      <c r="Z176" s="65">
        <f>IFERROR(VLOOKUP($D176,'Previous Data'!$A$2:$BD$350,18,FALSE),"")</f>
        <v>328.92</v>
      </c>
      <c r="AA176" s="65">
        <f>IFERROR(VLOOKUP($D176,'Previous Data'!$A$2:$BD$350,2,FALSE),"")</f>
        <v>330</v>
      </c>
      <c r="AB176" s="15">
        <f t="shared" si="57"/>
        <v>3.2834731849689411E-3</v>
      </c>
      <c r="AC176" s="96" t="str">
        <f t="shared" si="58"/>
        <v/>
      </c>
      <c r="AD176" s="69">
        <f>IFERROR(VLOOKUP($D176,'Today''s Data'!$A$2:$BD$350,9,FALSE),"")</f>
        <v>279080</v>
      </c>
      <c r="AE176" s="69">
        <f>IFERROR(VLOOKUP($D176,'Today''s Data'!$A$2:$BD$350,39,FALSE),"")</f>
        <v>257691</v>
      </c>
      <c r="AF176" s="15">
        <f t="shared" si="59"/>
        <v>1.0830025107590098</v>
      </c>
      <c r="AG176" s="72">
        <f>IFERROR(VLOOKUP($D176,'Today''s Data'!$A$2:$BD$350,10,FALSE),"")</f>
        <v>89372792</v>
      </c>
      <c r="AH176" s="15">
        <f>IFERROR(VLOOKUP($D176,'Today''s Data'!$A$2:$BD$350,32,FALSE),"")</f>
        <v>1.9099999999999999E-2</v>
      </c>
      <c r="AI176" s="12" t="str">
        <f>IFERROR(VLOOKUP($D176,'Today''s Data'!$A$2:$BD$350,33,FALSE),"")</f>
        <v>LOW</v>
      </c>
      <c r="AJ176" s="15">
        <f>IFERROR(VLOOKUP($D176,'Today''s Data'!$A$2:$BG$350,48,FALSE),"")</f>
        <v>-8.6999999999999994E-3</v>
      </c>
      <c r="AK176" s="15">
        <f>IFERROR(VLOOKUP($D176,'Today''s Data'!$A$2:$BG$350,47,FALSE),"")</f>
        <v>-5.7299999999999997E-2</v>
      </c>
      <c r="AL176" s="15">
        <f>IFERROR(VLOOKUP($D176,'Today''s Data'!$A$2:$BG$350,46,FALSE),"")</f>
        <v>-2.86E-2</v>
      </c>
      <c r="AM176" s="65">
        <v>1127098705</v>
      </c>
      <c r="AN176" s="65">
        <f t="shared" si="49"/>
        <v>359769906636</v>
      </c>
      <c r="AO176" s="65" t="s">
        <v>673</v>
      </c>
      <c r="AP176" s="57">
        <f>IFERROR(VLOOKUP($D176,'Today''s Data'!$A$2:$BG$350,50,FALSE),"")</f>
        <v>-119169432</v>
      </c>
    </row>
    <row r="177" spans="2:42" ht="16.5" hidden="1" customHeight="1" x14ac:dyDescent="0.35">
      <c r="B177" s="67">
        <v>172</v>
      </c>
      <c r="C177" s="11" t="s">
        <v>271</v>
      </c>
      <c r="D177" s="92" t="s">
        <v>272</v>
      </c>
      <c r="E177" s="12" t="s">
        <v>27</v>
      </c>
      <c r="F177" s="13" t="s">
        <v>28</v>
      </c>
      <c r="G177" s="65">
        <f>IFERROR(VLOOKUP($D177,'Today''s Data'!$A$2:$BD$350,2,FALSE),"")</f>
        <v>900</v>
      </c>
      <c r="H177" s="53">
        <f>IFERROR(VLOOKUP($D177,'Today''s Data'!$A$2:$BD$350,4,FALSE),"")</f>
        <v>0</v>
      </c>
      <c r="I177" s="14">
        <f>IFERROR(VLOOKUP($D177,'Today''s Data'!$A$2:$BD$350,29,FALSE),"")</f>
        <v>35.509263131399997</v>
      </c>
      <c r="J177" s="65">
        <f>IFERROR(VLOOKUP($D177,'Today''s Data'!$A$2:$BD$350,20,FALSE),"")</f>
        <v>944.51</v>
      </c>
      <c r="K177" s="65">
        <f>IFERROR(VLOOKUP(D177,'Today''s Data'!$A$2:$BD$350,2,FALSE),"")</f>
        <v>900</v>
      </c>
      <c r="L177" s="15">
        <f t="shared" si="51"/>
        <v>4.9455555555555544E-2</v>
      </c>
      <c r="M177" s="65">
        <f>IFERROR(VLOOKUP($D177,'Previous Data'!$A$2:$BD$350,20,FALSE),"")</f>
        <v>945.61</v>
      </c>
      <c r="N177" s="65">
        <f>IFERROR(VLOOKUP($D177,'Previous Data'!$A$2:$BD$350,2,FALSE),"")</f>
        <v>895</v>
      </c>
      <c r="O177" s="15">
        <f t="shared" si="52"/>
        <v>5.654748603351957E-2</v>
      </c>
      <c r="P177" s="65">
        <f>IFERROR(VLOOKUP($D177,'Today''s Data'!$A$2:$BD$350,19,FALSE),"")</f>
        <v>960.38</v>
      </c>
      <c r="Q177" s="65">
        <f>IFERROR(VLOOKUP($D177,'Today''s Data'!$A$2:$BD$350,2,FALSE),"")</f>
        <v>900</v>
      </c>
      <c r="R177" s="15">
        <f t="shared" si="53"/>
        <v>6.7088888888888878E-2</v>
      </c>
      <c r="S177" s="65">
        <f>IFERROR(VLOOKUP($D177,'Previous Data'!$A$2:$BD$350,19,FALSE),"")</f>
        <v>961.58</v>
      </c>
      <c r="T177" s="65">
        <f>IFERROR(VLOOKUP($D177,'Previous Data'!$A$2:$BD$350,2,FALSE),"")</f>
        <v>895</v>
      </c>
      <c r="U177" s="15">
        <f t="shared" si="54"/>
        <v>7.4391061452514007E-2</v>
      </c>
      <c r="V177" s="64">
        <f t="shared" si="55"/>
        <v>1.6802363130088621E-2</v>
      </c>
      <c r="W177" s="65">
        <f>IFERROR(VLOOKUP($D177,'Today''s Data'!$A$2:$BD$350,18,FALSE),"")</f>
        <v>966</v>
      </c>
      <c r="X177" s="65">
        <f>IFERROR(VLOOKUP($D177,'Today''s Data'!$A$2:$BD$350,2,FALSE),"")</f>
        <v>900</v>
      </c>
      <c r="Y177" s="15">
        <f t="shared" si="56"/>
        <v>7.3333333333333334E-2</v>
      </c>
      <c r="Z177" s="65">
        <f>IFERROR(VLOOKUP($D177,'Previous Data'!$A$2:$BD$350,18,FALSE),"")</f>
        <v>973.5</v>
      </c>
      <c r="AA177" s="65">
        <f>IFERROR(VLOOKUP($D177,'Previous Data'!$A$2:$BD$350,2,FALSE),"")</f>
        <v>895</v>
      </c>
      <c r="AB177" s="15">
        <f t="shared" si="57"/>
        <v>8.7709497206703915E-2</v>
      </c>
      <c r="AC177" s="96" t="str">
        <f t="shared" si="58"/>
        <v>AOTS</v>
      </c>
      <c r="AD177" s="69">
        <f>IFERROR(VLOOKUP($D177,'Today''s Data'!$A$2:$BD$350,9,FALSE),"")</f>
        <v>170</v>
      </c>
      <c r="AE177" s="69">
        <f>IFERROR(VLOOKUP($D177,'Today''s Data'!$A$2:$BD$350,39,FALSE),"")</f>
        <v>233</v>
      </c>
      <c r="AF177" s="15">
        <f t="shared" si="59"/>
        <v>0.72961373390557938</v>
      </c>
      <c r="AG177" s="72">
        <f>IFERROR(VLOOKUP($D177,'Today''s Data'!$A$2:$BD$350,10,FALSE),"")</f>
        <v>154800</v>
      </c>
      <c r="AH177" s="15">
        <f>IFERROR(VLOOKUP($D177,'Today''s Data'!$A$2:$BD$350,32,FALSE),"")</f>
        <v>2.2200000000000001E-2</v>
      </c>
      <c r="AI177" s="12" t="str">
        <f>IFERROR(VLOOKUP($D177,'Today''s Data'!$A$2:$BD$350,33,FALSE),"")</f>
        <v>LOW</v>
      </c>
      <c r="AJ177" s="15">
        <f>IFERROR(VLOOKUP($D177,'Today''s Data'!$A$2:$BG$350,48,FALSE),"")</f>
        <v>-7.22E-2</v>
      </c>
      <c r="AK177" s="15">
        <f>IFERROR(VLOOKUP($D177,'Today''s Data'!$A$2:$BG$350,47,FALSE),"")</f>
        <v>-0.1</v>
      </c>
      <c r="AL177" s="15">
        <f>IFERROR(VLOOKUP($D177,'Today''s Data'!$A$2:$BG$350,46,FALSE),"")</f>
        <v>-4.7600000000000003E-2</v>
      </c>
      <c r="AM177" s="65">
        <v>1981836232</v>
      </c>
      <c r="AN177" s="65">
        <f t="shared" si="49"/>
        <v>1783652608800</v>
      </c>
      <c r="AO177" s="65" t="str">
        <f t="shared" si="50"/>
        <v>BLUE CHIP</v>
      </c>
      <c r="AP177" s="57">
        <f>IFERROR(VLOOKUP($D177,'Today''s Data'!$A$2:$BG$350,50,FALSE),"")</f>
        <v>-283725</v>
      </c>
    </row>
    <row r="178" spans="2:42" ht="16.5" hidden="1" customHeight="1" x14ac:dyDescent="0.35">
      <c r="B178" s="68">
        <v>173</v>
      </c>
      <c r="C178" s="11"/>
      <c r="D178" s="92" t="s">
        <v>634</v>
      </c>
      <c r="E178" s="12"/>
      <c r="F178" s="13"/>
      <c r="G178" s="65">
        <f>IFERROR(VLOOKUP($D178,'Today''s Data'!$A$2:$BD$350,2,FALSE),"")</f>
        <v>2.81</v>
      </c>
      <c r="H178" s="53">
        <f>IFERROR(VLOOKUP($D178,'Today''s Data'!$A$2:$BD$350,4,FALSE),"")</f>
        <v>-7.5700000000000003E-2</v>
      </c>
      <c r="I178" s="14">
        <f>IFERROR(VLOOKUP($D178,'Today''s Data'!$A$2:$BD$350,29,FALSE),"")</f>
        <v>46.081279246100003</v>
      </c>
      <c r="J178" s="65">
        <f>IFERROR(VLOOKUP($D178,'Today''s Data'!$A$2:$BD$350,20,FALSE),"")</f>
        <v>2.9514999999999998</v>
      </c>
      <c r="K178" s="65">
        <f>IFERROR(VLOOKUP(D178,'Today''s Data'!$A$2:$BD$350,2,FALSE),"")</f>
        <v>2.81</v>
      </c>
      <c r="L178" s="15">
        <f t="shared" si="51"/>
        <v>5.0355871886120902E-2</v>
      </c>
      <c r="M178" s="65">
        <f>IFERROR(VLOOKUP($D178,'Previous Data'!$A$2:$BD$350,20,FALSE),"")</f>
        <v>2.9533999999999998</v>
      </c>
      <c r="N178" s="65">
        <f>IFERROR(VLOOKUP($D178,'Previous Data'!$A$2:$BD$350,2,FALSE),"")</f>
        <v>3.04</v>
      </c>
      <c r="O178" s="15">
        <f t="shared" si="52"/>
        <v>2.9322137197805999E-2</v>
      </c>
      <c r="P178" s="65">
        <f>IFERROR(VLOOKUP($D178,'Today''s Data'!$A$2:$BD$350,19,FALSE),"")</f>
        <v>2.9060000000000001</v>
      </c>
      <c r="Q178" s="65">
        <f>IFERROR(VLOOKUP($D178,'Today''s Data'!$A$2:$BD$350,2,FALSE),"")</f>
        <v>2.81</v>
      </c>
      <c r="R178" s="15">
        <f t="shared" si="53"/>
        <v>3.4163701067615689E-2</v>
      </c>
      <c r="S178" s="65">
        <f>IFERROR(VLOOKUP($D178,'Previous Data'!$A$2:$BD$350,19,FALSE),"")</f>
        <v>2.9138000000000002</v>
      </c>
      <c r="T178" s="65">
        <f>IFERROR(VLOOKUP($D178,'Previous Data'!$A$2:$BD$350,2,FALSE),"")</f>
        <v>3.04</v>
      </c>
      <c r="U178" s="15">
        <f t="shared" si="54"/>
        <v>4.3311140091976064E-2</v>
      </c>
      <c r="V178" s="64">
        <f t="shared" si="55"/>
        <v>1.5657260839641998E-2</v>
      </c>
      <c r="W178" s="65">
        <f>IFERROR(VLOOKUP($D178,'Today''s Data'!$A$2:$BD$350,18,FALSE),"")</f>
        <v>2.8809999999999998</v>
      </c>
      <c r="X178" s="65">
        <f>IFERROR(VLOOKUP($D178,'Today''s Data'!$A$2:$BD$350,2,FALSE),"")</f>
        <v>2.81</v>
      </c>
      <c r="Y178" s="15">
        <f t="shared" si="56"/>
        <v>2.526690391459065E-2</v>
      </c>
      <c r="Z178" s="65">
        <f>IFERROR(VLOOKUP($D178,'Previous Data'!$A$2:$BD$350,18,FALSE),"")</f>
        <v>2.8815</v>
      </c>
      <c r="AA178" s="65">
        <f>IFERROR(VLOOKUP($D178,'Previous Data'!$A$2:$BD$350,2,FALSE),"")</f>
        <v>3.04</v>
      </c>
      <c r="AB178" s="15">
        <f t="shared" si="57"/>
        <v>5.5006073225750511E-2</v>
      </c>
      <c r="AC178" s="96" t="str">
        <f t="shared" si="58"/>
        <v>REVERSE AOTS</v>
      </c>
      <c r="AD178" s="69">
        <f>IFERROR(VLOOKUP($D178,'Today''s Data'!$A$2:$BD$350,9,FALSE),"")</f>
        <v>28000</v>
      </c>
      <c r="AE178" s="69">
        <f>IFERROR(VLOOKUP($D178,'Today''s Data'!$A$2:$BD$350,39,FALSE),"")</f>
        <v>8700</v>
      </c>
      <c r="AF178" s="15">
        <f t="shared" si="59"/>
        <v>3.2183908045977012</v>
      </c>
      <c r="AG178" s="72">
        <f>IFERROR(VLOOKUP($D178,'Today''s Data'!$A$2:$BD$350,10,FALSE),"")</f>
        <v>83160</v>
      </c>
      <c r="AH178" s="15">
        <f>IFERROR(VLOOKUP($D178,'Today''s Data'!$A$2:$BD$350,32,FALSE),"")</f>
        <v>3.4799999999999998E-2</v>
      </c>
      <c r="AI178" s="12" t="str">
        <f>IFERROR(VLOOKUP($D178,'Today''s Data'!$A$2:$BD$350,33,FALSE),"")</f>
        <v>NEUTRAL</v>
      </c>
      <c r="AJ178" s="15">
        <f>IFERROR(VLOOKUP($D178,'Today''s Data'!$A$2:$BG$350,48,FALSE),"")</f>
        <v>3.5999999999999999E-3</v>
      </c>
      <c r="AK178" s="15">
        <f>IFERROR(VLOOKUP($D178,'Today''s Data'!$A$2:$BG$350,47,FALSE),"")</f>
        <v>-2.0899999999999998E-2</v>
      </c>
      <c r="AL178" s="15">
        <f>IFERROR(VLOOKUP($D178,'Today''s Data'!$A$2:$BG$350,46,FALSE),"")</f>
        <v>-1.4E-2</v>
      </c>
      <c r="AM178" s="65">
        <v>223412301</v>
      </c>
      <c r="AN178" s="65">
        <f t="shared" si="49"/>
        <v>627788565.81000006</v>
      </c>
      <c r="AO178" s="65" t="str">
        <f t="shared" si="50"/>
        <v>4TH LINER</v>
      </c>
      <c r="AP178" s="57">
        <f>IFERROR(VLOOKUP($D178,'Today''s Data'!$A$2:$BG$350,50,FALSE),"")</f>
        <v>15120</v>
      </c>
    </row>
    <row r="179" spans="2:42" ht="16.5" hidden="1" customHeight="1" x14ac:dyDescent="0.35">
      <c r="B179" s="67">
        <v>174</v>
      </c>
      <c r="C179" s="59" t="s">
        <v>273</v>
      </c>
      <c r="D179" s="93" t="s">
        <v>274</v>
      </c>
      <c r="E179" s="58" t="s">
        <v>39</v>
      </c>
      <c r="F179" s="60" t="s">
        <v>429</v>
      </c>
      <c r="G179" s="65">
        <f>IFERROR(VLOOKUP($D179,'Today''s Data'!$A$2:$BD$350,2,FALSE),"")</f>
        <v>0.19600000000000001</v>
      </c>
      <c r="H179" s="53">
        <f>IFERROR(VLOOKUP($D179,'Today''s Data'!$A$2:$BD$350,4,FALSE),"")</f>
        <v>3.1600000000000003E-2</v>
      </c>
      <c r="I179" s="14">
        <f>IFERROR(VLOOKUP($D179,'Today''s Data'!$A$2:$BD$350,29,FALSE),"")</f>
        <v>50.294936004100002</v>
      </c>
      <c r="J179" s="65">
        <f>IFERROR(VLOOKUP($D179,'Today''s Data'!$A$2:$BD$350,20,FALSE),"")</f>
        <v>0.20463000000000001</v>
      </c>
      <c r="K179" s="65">
        <f>IFERROR(VLOOKUP(D179,'Today''s Data'!$A$2:$BD$350,2,FALSE),"")</f>
        <v>0.19600000000000001</v>
      </c>
      <c r="L179" s="15">
        <f t="shared" si="51"/>
        <v>4.4030612244897953E-2</v>
      </c>
      <c r="M179" s="65">
        <f>IFERROR(VLOOKUP($D179,'Previous Data'!$A$2:$BD$350,20,FALSE),"")</f>
        <v>0.20537</v>
      </c>
      <c r="N179" s="65">
        <f>IFERROR(VLOOKUP($D179,'Previous Data'!$A$2:$BD$350,2,FALSE),"")</f>
        <v>0.191</v>
      </c>
      <c r="O179" s="15">
        <f t="shared" si="52"/>
        <v>7.5235602094240808E-2</v>
      </c>
      <c r="P179" s="65">
        <f>IFERROR(VLOOKUP($D179,'Today''s Data'!$A$2:$BD$350,19,FALSE),"")</f>
        <v>0.19986000000000001</v>
      </c>
      <c r="Q179" s="65">
        <f>IFERROR(VLOOKUP($D179,'Today''s Data'!$A$2:$BD$350,2,FALSE),"")</f>
        <v>0.19600000000000001</v>
      </c>
      <c r="R179" s="15">
        <f t="shared" si="53"/>
        <v>1.9693877551020419E-2</v>
      </c>
      <c r="S179" s="65">
        <f>IFERROR(VLOOKUP($D179,'Previous Data'!$A$2:$BD$350,19,FALSE),"")</f>
        <v>0.19997999999999999</v>
      </c>
      <c r="T179" s="65">
        <f>IFERROR(VLOOKUP($D179,'Previous Data'!$A$2:$BD$350,2,FALSE),"")</f>
        <v>0.191</v>
      </c>
      <c r="U179" s="15">
        <f t="shared" si="54"/>
        <v>4.7015706806282656E-2</v>
      </c>
      <c r="V179" s="64">
        <f t="shared" si="55"/>
        <v>2.3866706694686261E-2</v>
      </c>
      <c r="W179" s="65">
        <f>IFERROR(VLOOKUP($D179,'Today''s Data'!$A$2:$BD$350,18,FALSE),"")</f>
        <v>0.19485</v>
      </c>
      <c r="X179" s="65">
        <f>IFERROR(VLOOKUP($D179,'Today''s Data'!$A$2:$BD$350,2,FALSE),"")</f>
        <v>0.19600000000000001</v>
      </c>
      <c r="Y179" s="15">
        <f t="shared" si="56"/>
        <v>5.9019758788812528E-3</v>
      </c>
      <c r="Z179" s="65">
        <f>IFERROR(VLOOKUP($D179,'Previous Data'!$A$2:$BD$350,18,FALSE),"")</f>
        <v>0.19575000000000001</v>
      </c>
      <c r="AA179" s="65">
        <f>IFERROR(VLOOKUP($D179,'Previous Data'!$A$2:$BD$350,2,FALSE),"")</f>
        <v>0.191</v>
      </c>
      <c r="AB179" s="15">
        <f t="shared" si="57"/>
        <v>2.4869109947644002E-2</v>
      </c>
      <c r="AC179" s="96" t="str">
        <f t="shared" si="58"/>
        <v>REVERSE AOTS</v>
      </c>
      <c r="AD179" s="69">
        <f>IFERROR(VLOOKUP($D179,'Today''s Data'!$A$2:$BD$350,9,FALSE),"")</f>
        <v>440000</v>
      </c>
      <c r="AE179" s="69">
        <f>IFERROR(VLOOKUP($D179,'Today''s Data'!$A$2:$BD$350,39,FALSE),"")</f>
        <v>793000</v>
      </c>
      <c r="AF179" s="15">
        <f t="shared" si="59"/>
        <v>0.55485498108448927</v>
      </c>
      <c r="AG179" s="72">
        <f>IFERROR(VLOOKUP($D179,'Today''s Data'!$A$2:$BD$350,10,FALSE),"")</f>
        <v>83330</v>
      </c>
      <c r="AH179" s="15">
        <f>IFERROR(VLOOKUP($D179,'Today''s Data'!$A$2:$BD$350,32,FALSE),"")</f>
        <v>2.8400000000000002E-2</v>
      </c>
      <c r="AI179" s="12" t="str">
        <f>IFERROR(VLOOKUP($D179,'Today''s Data'!$A$2:$BD$350,33,FALSE),"")</f>
        <v>LOW</v>
      </c>
      <c r="AJ179" s="15">
        <f>IFERROR(VLOOKUP($D179,'Today''s Data'!$A$2:$BG$350,48,FALSE),"")</f>
        <v>1.03E-2</v>
      </c>
      <c r="AK179" s="15">
        <f>IFERROR(VLOOKUP($D179,'Today''s Data'!$A$2:$BG$350,47,FALSE),"")</f>
        <v>-0.02</v>
      </c>
      <c r="AL179" s="15">
        <f>IFERROR(VLOOKUP($D179,'Today''s Data'!$A$2:$BG$350,46,FALSE),"")</f>
        <v>-3.9199999999999999E-2</v>
      </c>
      <c r="AM179" s="65">
        <v>2500000000</v>
      </c>
      <c r="AN179" s="65">
        <f t="shared" si="49"/>
        <v>490000000</v>
      </c>
      <c r="AO179" s="65" t="str">
        <f t="shared" si="50"/>
        <v>4TH LINER</v>
      </c>
      <c r="AP179" s="57">
        <f>IFERROR(VLOOKUP($D179,'Today''s Data'!$A$2:$BG$350,50,FALSE),"")</f>
        <v>898260</v>
      </c>
    </row>
    <row r="180" spans="2:42" ht="16.5" hidden="1" customHeight="1" x14ac:dyDescent="0.35">
      <c r="B180" s="67">
        <v>175</v>
      </c>
      <c r="C180" s="11"/>
      <c r="D180" s="92" t="s">
        <v>635</v>
      </c>
      <c r="E180" s="12"/>
      <c r="F180" s="13"/>
      <c r="G180" s="65">
        <f>IFERROR(VLOOKUP($D180,'Today''s Data'!$A$2:$BD$350,2,FALSE),"")</f>
        <v>0.32500000000000001</v>
      </c>
      <c r="H180" s="53">
        <f>IFERROR(VLOOKUP($D180,'Today''s Data'!$A$2:$BD$350,4,FALSE),"")</f>
        <v>-2.9899999999999999E-2</v>
      </c>
      <c r="I180" s="14">
        <f>IFERROR(VLOOKUP($D180,'Today''s Data'!$A$2:$BD$350,29,FALSE),"")</f>
        <v>47.080240946300002</v>
      </c>
      <c r="J180" s="65">
        <f>IFERROR(VLOOKUP($D180,'Today''s Data'!$A$2:$BD$350,20,FALSE),"")</f>
        <v>0.38305</v>
      </c>
      <c r="K180" s="65">
        <f>IFERROR(VLOOKUP(D180,'Today''s Data'!$A$2:$BD$350,2,FALSE),"")</f>
        <v>0.32500000000000001</v>
      </c>
      <c r="L180" s="15">
        <f t="shared" si="51"/>
        <v>0.17861538461538459</v>
      </c>
      <c r="M180" s="65">
        <f>IFERROR(VLOOKUP($D180,'Previous Data'!$A$2:$BD$350,20,FALSE),"")</f>
        <v>0.38469999999999999</v>
      </c>
      <c r="N180" s="65">
        <f>IFERROR(VLOOKUP($D180,'Previous Data'!$A$2:$BD$350,2,FALSE),"")</f>
        <v>0.33</v>
      </c>
      <c r="O180" s="15">
        <f t="shared" si="52"/>
        <v>0.16575757575757566</v>
      </c>
      <c r="P180" s="65">
        <f>IFERROR(VLOOKUP($D180,'Today''s Data'!$A$2:$BD$350,19,FALSE),"")</f>
        <v>0.33750000000000002</v>
      </c>
      <c r="Q180" s="65">
        <f>IFERROR(VLOOKUP($D180,'Today''s Data'!$A$2:$BD$350,2,FALSE),"")</f>
        <v>0.32500000000000001</v>
      </c>
      <c r="R180" s="15">
        <f t="shared" si="53"/>
        <v>3.8461538461538491E-2</v>
      </c>
      <c r="S180" s="65">
        <f>IFERROR(VLOOKUP($D180,'Previous Data'!$A$2:$BD$350,19,FALSE),"")</f>
        <v>0.34039999999999998</v>
      </c>
      <c r="T180" s="65">
        <f>IFERROR(VLOOKUP($D180,'Previous Data'!$A$2:$BD$350,2,FALSE),"")</f>
        <v>0.33</v>
      </c>
      <c r="U180" s="15">
        <f t="shared" si="54"/>
        <v>3.1515151515151406E-2</v>
      </c>
      <c r="V180" s="64">
        <f t="shared" si="55"/>
        <v>0.1349629629629629</v>
      </c>
      <c r="W180" s="65">
        <f>IFERROR(VLOOKUP($D180,'Today''s Data'!$A$2:$BD$350,18,FALSE),"")</f>
        <v>0.33400000000000002</v>
      </c>
      <c r="X180" s="65">
        <f>IFERROR(VLOOKUP($D180,'Today''s Data'!$A$2:$BD$350,2,FALSE),"")</f>
        <v>0.32500000000000001</v>
      </c>
      <c r="Y180" s="15">
        <f t="shared" si="56"/>
        <v>2.7692307692307717E-2</v>
      </c>
      <c r="Z180" s="65">
        <f>IFERROR(VLOOKUP($D180,'Previous Data'!$A$2:$BD$350,18,FALSE),"")</f>
        <v>0.33374999999999999</v>
      </c>
      <c r="AA180" s="65">
        <f>IFERROR(VLOOKUP($D180,'Previous Data'!$A$2:$BD$350,2,FALSE),"")</f>
        <v>0.33</v>
      </c>
      <c r="AB180" s="15">
        <f t="shared" si="57"/>
        <v>1.1363636363636289E-2</v>
      </c>
      <c r="AC180" s="96" t="str">
        <f t="shared" si="58"/>
        <v>REVERSE AOTS</v>
      </c>
      <c r="AD180" s="69">
        <f>IFERROR(VLOOKUP($D180,'Today''s Data'!$A$2:$BD$350,9,FALSE),"")</f>
        <v>30000</v>
      </c>
      <c r="AE180" s="69">
        <f>IFERROR(VLOOKUP($D180,'Today''s Data'!$A$2:$BD$350,39,FALSE),"")</f>
        <v>126500</v>
      </c>
      <c r="AF180" s="15">
        <f t="shared" si="59"/>
        <v>0.23715415019762845</v>
      </c>
      <c r="AG180" s="72">
        <f>IFERROR(VLOOKUP($D180,'Today''s Data'!$A$2:$BD$350,10,FALSE),"")</f>
        <v>9450</v>
      </c>
      <c r="AH180" s="15">
        <f>IFERROR(VLOOKUP($D180,'Today''s Data'!$A$2:$BD$350,32,FALSE),"")</f>
        <v>7.1400000000000005E-2</v>
      </c>
      <c r="AI180" s="12" t="str">
        <f>IFERROR(VLOOKUP($D180,'Today''s Data'!$A$2:$BD$350,33,FALSE),"")</f>
        <v>HIGH</v>
      </c>
      <c r="AJ180" s="15">
        <f>IFERROR(VLOOKUP($D180,'Today''s Data'!$A$2:$BG$350,48,FALSE),"")</f>
        <v>-4.41E-2</v>
      </c>
      <c r="AK180" s="15">
        <f>IFERROR(VLOOKUP($D180,'Today''s Data'!$A$2:$BG$350,47,FALSE),"")</f>
        <v>-5.8000000000000003E-2</v>
      </c>
      <c r="AL180" s="15">
        <f>IFERROR(VLOOKUP($D180,'Today''s Data'!$A$2:$BG$350,46,FALSE),"")</f>
        <v>6.5600000000000006E-2</v>
      </c>
      <c r="AM180" s="65">
        <v>1200000000</v>
      </c>
      <c r="AN180" s="65">
        <f t="shared" si="49"/>
        <v>390000000</v>
      </c>
      <c r="AO180" s="65" t="str">
        <f t="shared" si="50"/>
        <v>4TH LINER</v>
      </c>
      <c r="AP180" s="57">
        <f>IFERROR(VLOOKUP($D180,'Today''s Data'!$A$2:$BG$350,50,FALSE),"")</f>
        <v>0</v>
      </c>
    </row>
    <row r="181" spans="2:42" ht="16.5" hidden="1" customHeight="1" x14ac:dyDescent="0.35">
      <c r="B181" s="68">
        <v>176</v>
      </c>
      <c r="C181" s="11" t="s">
        <v>43</v>
      </c>
      <c r="D181" s="92" t="s">
        <v>491</v>
      </c>
      <c r="E181" s="12" t="s">
        <v>663</v>
      </c>
      <c r="F181" s="13"/>
      <c r="G181" s="65">
        <f>IFERROR(VLOOKUP($D181,'Today''s Data'!$A$2:$BD$350,2,FALSE),"")</f>
        <v>12238.06</v>
      </c>
      <c r="H181" s="53">
        <f>IFERROR(VLOOKUP($D181,'Today''s Data'!$A$2:$BD$350,4,FALSE),"")</f>
        <v>1.15E-2</v>
      </c>
      <c r="I181" s="14">
        <f>IFERROR(VLOOKUP($D181,'Today''s Data'!$A$2:$BD$350,29,FALSE),"")</f>
        <v>52.895081357599999</v>
      </c>
      <c r="J181" s="65">
        <f>IFERROR(VLOOKUP($D181,'Today''s Data'!$A$2:$BD$350,20,FALSE),"")</f>
        <v>12290.9539</v>
      </c>
      <c r="K181" s="65">
        <f>IFERROR(VLOOKUP(D181,'Today''s Data'!$A$2:$BD$350,2,FALSE),"")</f>
        <v>12238.06</v>
      </c>
      <c r="L181" s="15">
        <f t="shared" si="51"/>
        <v>4.3220820947111665E-3</v>
      </c>
      <c r="M181" s="65">
        <f>IFERROR(VLOOKUP($D181,'Previous Data'!$A$2:$BD$350,20,FALSE),"")</f>
        <v>12330.996499999999</v>
      </c>
      <c r="N181" s="65">
        <f>IFERROR(VLOOKUP($D181,'Previous Data'!$A$2:$BD$350,2,FALSE),"")</f>
        <v>12330.06</v>
      </c>
      <c r="O181" s="15">
        <f t="shared" si="52"/>
        <v>7.5952590660531764E-5</v>
      </c>
      <c r="P181" s="65">
        <f>IFERROR(VLOOKUP($D181,'Today''s Data'!$A$2:$BD$350,19,FALSE),"")</f>
        <v>11737.86</v>
      </c>
      <c r="Q181" s="65">
        <f>IFERROR(VLOOKUP($D181,'Today''s Data'!$A$2:$BD$350,2,FALSE),"")</f>
        <v>12238.06</v>
      </c>
      <c r="R181" s="15">
        <f t="shared" si="53"/>
        <v>4.261424143753622E-2</v>
      </c>
      <c r="S181" s="65">
        <f>IFERROR(VLOOKUP($D181,'Previous Data'!$A$2:$BD$350,19,FALSE),"")</f>
        <v>11714.69</v>
      </c>
      <c r="T181" s="65">
        <f>IFERROR(VLOOKUP($D181,'Previous Data'!$A$2:$BD$350,2,FALSE),"")</f>
        <v>12330.06</v>
      </c>
      <c r="U181" s="15">
        <f t="shared" si="54"/>
        <v>5.2529772448097131E-2</v>
      </c>
      <c r="V181" s="64">
        <f t="shared" si="55"/>
        <v>4.7120505782144259E-2</v>
      </c>
      <c r="W181" s="65">
        <f>IFERROR(VLOOKUP($D181,'Today''s Data'!$A$2:$BD$350,18,FALSE),"")</f>
        <v>11834.637000000001</v>
      </c>
      <c r="X181" s="65">
        <f>IFERROR(VLOOKUP($D181,'Today''s Data'!$A$2:$BD$350,2,FALSE),"")</f>
        <v>12238.06</v>
      </c>
      <c r="Y181" s="15">
        <f t="shared" si="56"/>
        <v>3.4088329029441193E-2</v>
      </c>
      <c r="Z181" s="65">
        <f>IFERROR(VLOOKUP($D181,'Previous Data'!$A$2:$BD$350,18,FALSE),"")</f>
        <v>11822.5</v>
      </c>
      <c r="AA181" s="65">
        <f>IFERROR(VLOOKUP($D181,'Previous Data'!$A$2:$BD$350,2,FALSE),"")</f>
        <v>12330.06</v>
      </c>
      <c r="AB181" s="15">
        <f t="shared" si="57"/>
        <v>4.2931698033410827E-2</v>
      </c>
      <c r="AC181" s="96" t="str">
        <f t="shared" si="58"/>
        <v/>
      </c>
      <c r="AD181" s="69">
        <f>IFERROR(VLOOKUP($D181,'Today''s Data'!$A$2:$BD$350,9,FALSE),"")</f>
        <v>449256672</v>
      </c>
      <c r="AE181" s="69">
        <f>IFERROR(VLOOKUP($D181,'Today''s Data'!$A$2:$BD$350,39,FALSE),"")</f>
        <v>993153103</v>
      </c>
      <c r="AF181" s="15">
        <f t="shared" si="59"/>
        <v>0.45235389250956204</v>
      </c>
      <c r="AG181" s="72">
        <f>IFERROR(VLOOKUP($D181,'Today''s Data'!$A$2:$BD$350,10,FALSE),"")</f>
        <v>600868606.50999999</v>
      </c>
      <c r="AH181" s="15">
        <f>IFERROR(VLOOKUP($D181,'Today''s Data'!$A$2:$BD$350,32,FALSE),"")</f>
        <v>0.10340000000000001</v>
      </c>
      <c r="AI181" s="12" t="str">
        <f>IFERROR(VLOOKUP($D181,'Today''s Data'!$A$2:$BD$350,33,FALSE),"")</f>
        <v>HIGH</v>
      </c>
      <c r="AJ181" s="15">
        <f>IFERROR(VLOOKUP($D181,'Today''s Data'!$A$2:$BG$350,48,FALSE),"")</f>
        <v>4.5400000000000003E-2</v>
      </c>
      <c r="AK181" s="15">
        <f>IFERROR(VLOOKUP($D181,'Today''s Data'!$A$2:$BG$350,47,FALSE),"")</f>
        <v>2.5100000000000001E-2</v>
      </c>
      <c r="AL181" s="15">
        <f>IFERROR(VLOOKUP($D181,'Today''s Data'!$A$2:$BG$350,46,FALSE),"")</f>
        <v>6.3899999999999998E-2</v>
      </c>
      <c r="AM181" s="65"/>
      <c r="AN181" s="65">
        <f t="shared" si="49"/>
        <v>0</v>
      </c>
      <c r="AO181" s="65" t="str">
        <f t="shared" si="50"/>
        <v>4TH LINER</v>
      </c>
      <c r="AP181" s="57">
        <f>IFERROR(VLOOKUP($D181,'Today''s Data'!$A$2:$BG$350,50,FALSE),"")</f>
        <v>-192254554.99970001</v>
      </c>
    </row>
    <row r="182" spans="2:42" ht="16.5" hidden="1" customHeight="1" x14ac:dyDescent="0.35">
      <c r="B182" s="67">
        <v>177</v>
      </c>
      <c r="C182" s="59" t="s">
        <v>275</v>
      </c>
      <c r="D182" s="93" t="s">
        <v>276</v>
      </c>
      <c r="E182" s="58" t="s">
        <v>10</v>
      </c>
      <c r="F182" s="60" t="s">
        <v>112</v>
      </c>
      <c r="G182" s="65">
        <f>IFERROR(VLOOKUP($D182,'Today''s Data'!$A$2:$BD$350,2,FALSE),"")</f>
        <v>5.12</v>
      </c>
      <c r="H182" s="53">
        <f>IFERROR(VLOOKUP($D182,'Today''s Data'!$A$2:$BD$350,4,FALSE),"")</f>
        <v>-3.0300000000000001E-2</v>
      </c>
      <c r="I182" s="14">
        <f>IFERROR(VLOOKUP($D182,'Today''s Data'!$A$2:$BD$350,29,FALSE),"")</f>
        <v>58.220087106400001</v>
      </c>
      <c r="J182" s="65">
        <f>IFERROR(VLOOKUP($D182,'Today''s Data'!$A$2:$BD$350,20,FALSE),"")</f>
        <v>3.99</v>
      </c>
      <c r="K182" s="65">
        <f>IFERROR(VLOOKUP(D182,'Today''s Data'!$A$2:$BD$350,2,FALSE),"")</f>
        <v>5.12</v>
      </c>
      <c r="L182" s="15">
        <f t="shared" si="51"/>
        <v>0.2832080200501253</v>
      </c>
      <c r="M182" s="65">
        <f>IFERROR(VLOOKUP($D182,'Previous Data'!$A$2:$BD$350,20,FALSE),"")</f>
        <v>3.9346000000000001</v>
      </c>
      <c r="N182" s="65">
        <f>IFERROR(VLOOKUP($D182,'Previous Data'!$A$2:$BD$350,2,FALSE),"")</f>
        <v>4.7</v>
      </c>
      <c r="O182" s="15">
        <f t="shared" si="52"/>
        <v>0.19453057489960862</v>
      </c>
      <c r="P182" s="65">
        <f>IFERROR(VLOOKUP($D182,'Today''s Data'!$A$2:$BD$350,19,FALSE),"")</f>
        <v>4.6550000000000002</v>
      </c>
      <c r="Q182" s="65">
        <f>IFERROR(VLOOKUP($D182,'Today''s Data'!$A$2:$BD$350,2,FALSE),"")</f>
        <v>5.12</v>
      </c>
      <c r="R182" s="15">
        <f t="shared" si="53"/>
        <v>9.9892588614393096E-2</v>
      </c>
      <c r="S182" s="65">
        <f>IFERROR(VLOOKUP($D182,'Previous Data'!$A$2:$BD$350,19,FALSE),"")</f>
        <v>4.7058</v>
      </c>
      <c r="T182" s="65">
        <f>IFERROR(VLOOKUP($D182,'Previous Data'!$A$2:$BD$350,2,FALSE),"")</f>
        <v>4.7</v>
      </c>
      <c r="U182" s="15">
        <f t="shared" si="54"/>
        <v>1.2340425531914478E-3</v>
      </c>
      <c r="V182" s="64">
        <f t="shared" si="55"/>
        <v>0.16666666666666666</v>
      </c>
      <c r="W182" s="65">
        <f>IFERROR(VLOOKUP($D182,'Today''s Data'!$A$2:$BD$350,18,FALSE),"")</f>
        <v>4.6909999999999998</v>
      </c>
      <c r="X182" s="65">
        <f>IFERROR(VLOOKUP($D182,'Today''s Data'!$A$2:$BD$350,2,FALSE),"")</f>
        <v>5.12</v>
      </c>
      <c r="Y182" s="15">
        <f t="shared" si="56"/>
        <v>9.1451716052014562E-2</v>
      </c>
      <c r="Z182" s="65">
        <f>IFERROR(VLOOKUP($D182,'Previous Data'!$A$2:$BD$350,18,FALSE),"")</f>
        <v>4.67</v>
      </c>
      <c r="AA182" s="65">
        <f>IFERROR(VLOOKUP($D182,'Previous Data'!$A$2:$BD$350,2,FALSE),"")</f>
        <v>4.7</v>
      </c>
      <c r="AB182" s="15">
        <f t="shared" si="57"/>
        <v>6.4239828693790687E-3</v>
      </c>
      <c r="AC182" s="96" t="str">
        <f t="shared" si="58"/>
        <v>AOTS</v>
      </c>
      <c r="AD182" s="69">
        <f>IFERROR(VLOOKUP($D182,'Today''s Data'!$A$2:$BD$350,9,FALSE),"")</f>
        <v>3451700</v>
      </c>
      <c r="AE182" s="69">
        <f>IFERROR(VLOOKUP($D182,'Today''s Data'!$A$2:$BD$350,39,FALSE),"")</f>
        <v>1283260</v>
      </c>
      <c r="AF182" s="15">
        <f t="shared" si="59"/>
        <v>2.6897900659258451</v>
      </c>
      <c r="AG182" s="72">
        <f>IFERROR(VLOOKUP($D182,'Today''s Data'!$A$2:$BD$350,10,FALSE),"")</f>
        <v>18717020</v>
      </c>
      <c r="AH182" s="15">
        <f>IFERROR(VLOOKUP($D182,'Today''s Data'!$A$2:$BD$350,32,FALSE),"")</f>
        <v>7.8799999999999995E-2</v>
      </c>
      <c r="AI182" s="12" t="str">
        <f>IFERROR(VLOOKUP($D182,'Today''s Data'!$A$2:$BD$350,33,FALSE),"")</f>
        <v>HIGH</v>
      </c>
      <c r="AJ182" s="15">
        <f>IFERROR(VLOOKUP($D182,'Today''s Data'!$A$2:$BG$350,48,FALSE),"")</f>
        <v>0.1454</v>
      </c>
      <c r="AK182" s="15">
        <f>IFERROR(VLOOKUP($D182,'Today''s Data'!$A$2:$BG$350,47,FALSE),"")</f>
        <v>0.13780000000000001</v>
      </c>
      <c r="AL182" s="15">
        <f>IFERROR(VLOOKUP($D182,'Today''s Data'!$A$2:$BG$350,46,FALSE),"")</f>
        <v>2.4E-2</v>
      </c>
      <c r="AM182" s="65">
        <v>996161286</v>
      </c>
      <c r="AN182" s="65">
        <f t="shared" si="49"/>
        <v>5100345784.3199997</v>
      </c>
      <c r="AO182" s="65" t="str">
        <f t="shared" si="50"/>
        <v>3RD LINER</v>
      </c>
      <c r="AP182" s="57">
        <f>IFERROR(VLOOKUP($D182,'Today''s Data'!$A$2:$BG$350,50,FALSE),"")</f>
        <v>169445.99969999999</v>
      </c>
    </row>
    <row r="183" spans="2:42" ht="16.5" hidden="1" customHeight="1" x14ac:dyDescent="0.35">
      <c r="B183" s="67">
        <v>178</v>
      </c>
      <c r="C183" s="11"/>
      <c r="D183" s="92" t="s">
        <v>613</v>
      </c>
      <c r="E183" s="12"/>
      <c r="F183" s="13"/>
      <c r="G183" s="65">
        <f>IFERROR(VLOOKUP($D183,'Today''s Data'!$A$2:$BD$350,2,FALSE),"")</f>
        <v>3.27</v>
      </c>
      <c r="H183" s="53">
        <f>IFERROR(VLOOKUP($D183,'Today''s Data'!$A$2:$BD$350,4,FALSE),"")</f>
        <v>-3.0000000000000001E-3</v>
      </c>
      <c r="I183" s="14">
        <f>IFERROR(VLOOKUP($D183,'Today''s Data'!$A$2:$BD$350,29,FALSE),"")</f>
        <v>45.2691579054</v>
      </c>
      <c r="J183" s="65">
        <f>IFERROR(VLOOKUP($D183,'Today''s Data'!$A$2:$BD$350,20,FALSE),"")</f>
        <v>3.4190999999999998</v>
      </c>
      <c r="K183" s="65">
        <f>IFERROR(VLOOKUP(D183,'Today''s Data'!$A$2:$BD$350,2,FALSE),"")</f>
        <v>3.27</v>
      </c>
      <c r="L183" s="15">
        <f t="shared" si="51"/>
        <v>4.5596330275229295E-2</v>
      </c>
      <c r="M183" s="65">
        <f>IFERROR(VLOOKUP($D183,'Previous Data'!$A$2:$BD$350,20,FALSE),"")</f>
        <v>3.4190999999999998</v>
      </c>
      <c r="N183" s="65">
        <f>IFERROR(VLOOKUP($D183,'Previous Data'!$A$2:$BD$350,2,FALSE),"")</f>
        <v>3.27</v>
      </c>
      <c r="O183" s="15">
        <f t="shared" si="52"/>
        <v>4.5596330275229295E-2</v>
      </c>
      <c r="P183" s="65">
        <f>IFERROR(VLOOKUP($D183,'Today''s Data'!$A$2:$BD$350,19,FALSE),"")</f>
        <v>3.4016000000000002</v>
      </c>
      <c r="Q183" s="65">
        <f>IFERROR(VLOOKUP($D183,'Today''s Data'!$A$2:$BD$350,2,FALSE),"")</f>
        <v>3.27</v>
      </c>
      <c r="R183" s="15">
        <f t="shared" si="53"/>
        <v>4.0244648318042864E-2</v>
      </c>
      <c r="S183" s="65">
        <f>IFERROR(VLOOKUP($D183,'Previous Data'!$A$2:$BD$350,19,FALSE),"")</f>
        <v>3.4016000000000002</v>
      </c>
      <c r="T183" s="65">
        <f>IFERROR(VLOOKUP($D183,'Previous Data'!$A$2:$BD$350,2,FALSE),"")</f>
        <v>3.27</v>
      </c>
      <c r="U183" s="15">
        <f t="shared" si="54"/>
        <v>4.0244648318042864E-2</v>
      </c>
      <c r="V183" s="64">
        <f t="shared" si="55"/>
        <v>5.1446378174975381E-3</v>
      </c>
      <c r="W183" s="65">
        <f>IFERROR(VLOOKUP($D183,'Today''s Data'!$A$2:$BD$350,18,FALSE),"")</f>
        <v>3.3420000000000001</v>
      </c>
      <c r="X183" s="65">
        <f>IFERROR(VLOOKUP($D183,'Today''s Data'!$A$2:$BD$350,2,FALSE),"")</f>
        <v>3.27</v>
      </c>
      <c r="Y183" s="15">
        <f t="shared" si="56"/>
        <v>2.201834862385323E-2</v>
      </c>
      <c r="Z183" s="65">
        <f>IFERROR(VLOOKUP($D183,'Previous Data'!$A$2:$BD$350,18,FALSE),"")</f>
        <v>3.3420000000000001</v>
      </c>
      <c r="AA183" s="65">
        <f>IFERROR(VLOOKUP($D183,'Previous Data'!$A$2:$BD$350,2,FALSE),"")</f>
        <v>3.27</v>
      </c>
      <c r="AB183" s="15">
        <f t="shared" si="57"/>
        <v>2.201834862385323E-2</v>
      </c>
      <c r="AC183" s="96" t="str">
        <f t="shared" si="58"/>
        <v>REVERSE AOTS</v>
      </c>
      <c r="AD183" s="69">
        <f>IFERROR(VLOOKUP($D183,'Today''s Data'!$A$2:$BD$350,9,FALSE),"")</f>
        <v>1000</v>
      </c>
      <c r="AE183" s="69">
        <f>IFERROR(VLOOKUP($D183,'Today''s Data'!$A$2:$BD$350,39,FALSE),"")</f>
        <v>22750</v>
      </c>
      <c r="AF183" s="15">
        <f t="shared" si="59"/>
        <v>4.3956043956043959E-2</v>
      </c>
      <c r="AG183" s="72">
        <f>IFERROR(VLOOKUP($D183,'Today''s Data'!$A$2:$BD$350,10,FALSE),"")</f>
        <v>3270</v>
      </c>
      <c r="AH183" s="15">
        <f>IFERROR(VLOOKUP($D183,'Today''s Data'!$A$2:$BD$350,32,FALSE),"")</f>
        <v>3.9600000000000003E-2</v>
      </c>
      <c r="AI183" s="12" t="str">
        <f>IFERROR(VLOOKUP($D183,'Today''s Data'!$A$2:$BD$350,33,FALSE),"")</f>
        <v>NEUTRAL</v>
      </c>
      <c r="AJ183" s="15">
        <f>IFERROR(VLOOKUP($D183,'Today''s Data'!$A$2:$BG$350,48,FALSE),"")</f>
        <v>-3.0000000000000001E-3</v>
      </c>
      <c r="AK183" s="15">
        <f>IFERROR(VLOOKUP($D183,'Today''s Data'!$A$2:$BG$350,47,FALSE),"")</f>
        <v>-2.3900000000000001E-2</v>
      </c>
      <c r="AL183" s="15">
        <f>IFERROR(VLOOKUP($D183,'Today''s Data'!$A$2:$BG$350,46,FALSE),"")</f>
        <v>-3.8199999999999998E-2</v>
      </c>
      <c r="AM183" s="65">
        <v>3174405821</v>
      </c>
      <c r="AN183" s="65">
        <f t="shared" si="49"/>
        <v>10380307034.67</v>
      </c>
      <c r="AO183" s="65" t="str">
        <f t="shared" si="50"/>
        <v>3RD LINER</v>
      </c>
      <c r="AP183" s="57">
        <f>IFERROR(VLOOKUP($D183,'Today''s Data'!$A$2:$BG$350,50,FALSE),"")</f>
        <v>35450</v>
      </c>
    </row>
    <row r="184" spans="2:42" ht="16.5" hidden="1" customHeight="1" x14ac:dyDescent="0.35">
      <c r="B184" s="68">
        <v>179</v>
      </c>
      <c r="C184" s="11" t="s">
        <v>277</v>
      </c>
      <c r="D184" s="92" t="s">
        <v>278</v>
      </c>
      <c r="E184" s="12" t="s">
        <v>19</v>
      </c>
      <c r="F184" s="13" t="s">
        <v>19</v>
      </c>
      <c r="G184" s="65">
        <f>IFERROR(VLOOKUP($D184,'Today''s Data'!$A$2:$BD$350,2,FALSE),"")</f>
        <v>5.75</v>
      </c>
      <c r="H184" s="53">
        <f>IFERROR(VLOOKUP($D184,'Today''s Data'!$A$2:$BD$350,4,FALSE),"")</f>
        <v>2.1299999999999999E-2</v>
      </c>
      <c r="I184" s="14">
        <f>IFERROR(VLOOKUP($D184,'Today''s Data'!$A$2:$BD$350,29,FALSE),"")</f>
        <v>36.888383047799998</v>
      </c>
      <c r="J184" s="65">
        <f>IFERROR(VLOOKUP($D184,'Today''s Data'!$A$2:$BD$350,20,FALSE),"")</f>
        <v>6.6079999999999997</v>
      </c>
      <c r="K184" s="65">
        <f>IFERROR(VLOOKUP(D184,'Today''s Data'!$A$2:$BD$350,2,FALSE),"")</f>
        <v>5.75</v>
      </c>
      <c r="L184" s="15">
        <f t="shared" si="51"/>
        <v>0.14921739130434777</v>
      </c>
      <c r="M184" s="65">
        <f>IFERROR(VLOOKUP($D184,'Previous Data'!$A$2:$BD$350,20,FALSE),"")</f>
        <v>6.6330999999999998</v>
      </c>
      <c r="N184" s="65">
        <f>IFERROR(VLOOKUP($D184,'Previous Data'!$A$2:$BD$350,2,FALSE),"")</f>
        <v>5.85</v>
      </c>
      <c r="O184" s="15">
        <f t="shared" si="52"/>
        <v>0.13386324786324788</v>
      </c>
      <c r="P184" s="65">
        <f>IFERROR(VLOOKUP($D184,'Today''s Data'!$A$2:$BD$350,19,FALSE),"")</f>
        <v>6.4855999999999998</v>
      </c>
      <c r="Q184" s="65">
        <f>IFERROR(VLOOKUP($D184,'Today''s Data'!$A$2:$BD$350,2,FALSE),"")</f>
        <v>5.75</v>
      </c>
      <c r="R184" s="15">
        <f t="shared" si="53"/>
        <v>0.12793043478260865</v>
      </c>
      <c r="S184" s="65">
        <f>IFERROR(VLOOKUP($D184,'Previous Data'!$A$2:$BD$350,19,FALSE),"")</f>
        <v>6.5128000000000004</v>
      </c>
      <c r="T184" s="65">
        <f>IFERROR(VLOOKUP($D184,'Previous Data'!$A$2:$BD$350,2,FALSE),"")</f>
        <v>5.85</v>
      </c>
      <c r="U184" s="15">
        <f t="shared" si="54"/>
        <v>0.11329914529914543</v>
      </c>
      <c r="V184" s="64">
        <f t="shared" si="55"/>
        <v>1.8872579252497818E-2</v>
      </c>
      <c r="W184" s="65">
        <f>IFERROR(VLOOKUP($D184,'Today''s Data'!$A$2:$BD$350,18,FALSE),"")</f>
        <v>6.1760000000000002</v>
      </c>
      <c r="X184" s="65">
        <f>IFERROR(VLOOKUP($D184,'Today''s Data'!$A$2:$BD$350,2,FALSE),"")</f>
        <v>5.75</v>
      </c>
      <c r="Y184" s="15">
        <f t="shared" si="56"/>
        <v>7.4086956521739161E-2</v>
      </c>
      <c r="Z184" s="65">
        <f>IFERROR(VLOOKUP($D184,'Previous Data'!$A$2:$BD$350,18,FALSE),"")</f>
        <v>6.2744999999999997</v>
      </c>
      <c r="AA184" s="65">
        <f>IFERROR(VLOOKUP($D184,'Previous Data'!$A$2:$BD$350,2,FALSE),"")</f>
        <v>5.85</v>
      </c>
      <c r="AB184" s="15">
        <f t="shared" si="57"/>
        <v>7.2564102564102589E-2</v>
      </c>
      <c r="AC184" s="96" t="str">
        <f t="shared" si="58"/>
        <v>REVERSE AOTS</v>
      </c>
      <c r="AD184" s="69">
        <f>IFERROR(VLOOKUP($D184,'Today''s Data'!$A$2:$BD$350,9,FALSE),"")</f>
        <v>25489500</v>
      </c>
      <c r="AE184" s="69">
        <f>IFERROR(VLOOKUP($D184,'Today''s Data'!$A$2:$BD$350,39,FALSE),"")</f>
        <v>33020210</v>
      </c>
      <c r="AF184" s="15">
        <f t="shared" si="59"/>
        <v>0.7719363383818576</v>
      </c>
      <c r="AG184" s="72">
        <f>IFERROR(VLOOKUP($D184,'Today''s Data'!$A$2:$BD$350,10,FALSE),"")</f>
        <v>146012057</v>
      </c>
      <c r="AH184" s="15">
        <f>IFERROR(VLOOKUP($D184,'Today''s Data'!$A$2:$BD$350,32,FALSE),"")</f>
        <v>3.4799999999999998E-2</v>
      </c>
      <c r="AI184" s="12" t="str">
        <f>IFERROR(VLOOKUP($D184,'Today''s Data'!$A$2:$BD$350,33,FALSE),"")</f>
        <v>NEUTRAL</v>
      </c>
      <c r="AJ184" s="15">
        <f>IFERROR(VLOOKUP($D184,'Today''s Data'!$A$2:$BG$350,48,FALSE),"")</f>
        <v>-1.7100000000000001E-2</v>
      </c>
      <c r="AK184" s="15">
        <f>IFERROR(VLOOKUP($D184,'Today''s Data'!$A$2:$BG$350,47,FALSE),"")</f>
        <v>-0.1099</v>
      </c>
      <c r="AL184" s="15">
        <f>IFERROR(VLOOKUP($D184,'Today''s Data'!$A$2:$BG$350,46,FALSE),"")</f>
        <v>-0.16059999999999999</v>
      </c>
      <c r="AM184" s="65">
        <v>31510578752</v>
      </c>
      <c r="AN184" s="65">
        <f t="shared" si="49"/>
        <v>181185827824</v>
      </c>
      <c r="AO184" s="65" t="s">
        <v>673</v>
      </c>
      <c r="AP184" s="57">
        <f>IFERROR(VLOOKUP($D184,'Today''s Data'!$A$2:$BG$350,50,FALSE),"")</f>
        <v>-857759475</v>
      </c>
    </row>
    <row r="185" spans="2:42" ht="16.5" hidden="1" customHeight="1" x14ac:dyDescent="0.35">
      <c r="B185" s="67">
        <v>180</v>
      </c>
      <c r="C185" s="59" t="s">
        <v>279</v>
      </c>
      <c r="D185" s="93" t="s">
        <v>280</v>
      </c>
      <c r="E185" s="58" t="s">
        <v>14</v>
      </c>
      <c r="F185" s="60" t="s">
        <v>14</v>
      </c>
      <c r="G185" s="65">
        <f>IFERROR(VLOOKUP($D185,'Today''s Data'!$A$2:$BD$350,2,FALSE),"")</f>
        <v>0.57999999999999996</v>
      </c>
      <c r="H185" s="53">
        <f>IFERROR(VLOOKUP($D185,'Today''s Data'!$A$2:$BD$350,4,FALSE),"")</f>
        <v>0.48720000000000002</v>
      </c>
      <c r="I185" s="14">
        <f>IFERROR(VLOOKUP($D185,'Today''s Data'!$A$2:$BD$350,29,FALSE),"")</f>
        <v>85.739610788600004</v>
      </c>
      <c r="J185" s="65">
        <f>IFERROR(VLOOKUP($D185,'Today''s Data'!$A$2:$BD$350,20,FALSE),"")</f>
        <v>0.34425</v>
      </c>
      <c r="K185" s="65">
        <f>IFERROR(VLOOKUP(D185,'Today''s Data'!$A$2:$BD$350,2,FALSE),"")</f>
        <v>0.57999999999999996</v>
      </c>
      <c r="L185" s="15">
        <f t="shared" si="51"/>
        <v>0.6848220769789396</v>
      </c>
      <c r="M185" s="65">
        <f>IFERROR(VLOOKUP($D185,'Previous Data'!$A$2:$BD$350,20,FALSE),"")</f>
        <v>0.34134999999999999</v>
      </c>
      <c r="N185" s="65">
        <f>IFERROR(VLOOKUP($D185,'Previous Data'!$A$2:$BD$350,2,FALSE),"")</f>
        <v>0.38500000000000001</v>
      </c>
      <c r="O185" s="15">
        <f t="shared" si="52"/>
        <v>0.12787461549729023</v>
      </c>
      <c r="P185" s="65">
        <f>IFERROR(VLOOKUP($D185,'Today''s Data'!$A$2:$BD$350,19,FALSE),"")</f>
        <v>0.34339999999999998</v>
      </c>
      <c r="Q185" s="65">
        <f>IFERROR(VLOOKUP($D185,'Today''s Data'!$A$2:$BD$350,2,FALSE),"")</f>
        <v>0.57999999999999996</v>
      </c>
      <c r="R185" s="15">
        <f t="shared" si="53"/>
        <v>0.68899242865463017</v>
      </c>
      <c r="S185" s="65">
        <f>IFERROR(VLOOKUP($D185,'Previous Data'!$A$2:$BD$350,19,FALSE),"")</f>
        <v>0.3387</v>
      </c>
      <c r="T185" s="65">
        <f>IFERROR(VLOOKUP($D185,'Previous Data'!$A$2:$BD$350,2,FALSE),"")</f>
        <v>0.38500000000000001</v>
      </c>
      <c r="U185" s="15">
        <f t="shared" si="54"/>
        <v>0.13669914378506054</v>
      </c>
      <c r="V185" s="64">
        <f t="shared" si="55"/>
        <v>2.475247524752526E-3</v>
      </c>
      <c r="W185" s="65">
        <f>IFERROR(VLOOKUP($D185,'Today''s Data'!$A$2:$BD$350,18,FALSE),"")</f>
        <v>0.35125000000000001</v>
      </c>
      <c r="X185" s="65">
        <f>IFERROR(VLOOKUP($D185,'Today''s Data'!$A$2:$BD$350,2,FALSE),"")</f>
        <v>0.57999999999999996</v>
      </c>
      <c r="Y185" s="15">
        <f t="shared" si="56"/>
        <v>0.65124555160142339</v>
      </c>
      <c r="Z185" s="65">
        <f>IFERROR(VLOOKUP($D185,'Previous Data'!$A$2:$BD$350,18,FALSE),"")</f>
        <v>0.33350000000000002</v>
      </c>
      <c r="AA185" s="65">
        <f>IFERROR(VLOOKUP($D185,'Previous Data'!$A$2:$BD$350,2,FALSE),"")</f>
        <v>0.38500000000000001</v>
      </c>
      <c r="AB185" s="15">
        <f t="shared" si="57"/>
        <v>0.15442278860569711</v>
      </c>
      <c r="AC185" s="96" t="str">
        <f t="shared" si="58"/>
        <v>FOR AOTS</v>
      </c>
      <c r="AD185" s="69">
        <f>IFERROR(VLOOKUP($D185,'Today''s Data'!$A$2:$BD$350,9,FALSE),"")</f>
        <v>1459560000</v>
      </c>
      <c r="AE185" s="69">
        <f>IFERROR(VLOOKUP($D185,'Today''s Data'!$A$2:$BD$350,39,FALSE),"")</f>
        <v>199966000</v>
      </c>
      <c r="AF185" s="15">
        <f t="shared" si="59"/>
        <v>7.2990408369422806</v>
      </c>
      <c r="AG185" s="72">
        <f>IFERROR(VLOOKUP($D185,'Today''s Data'!$A$2:$BD$350,10,FALSE),"")</f>
        <v>728979950</v>
      </c>
      <c r="AH185" s="15">
        <f>IFERROR(VLOOKUP($D185,'Today''s Data'!$A$2:$BD$350,32,FALSE),"")</f>
        <v>6.2300000000000001E-2</v>
      </c>
      <c r="AI185" s="12" t="str">
        <f>IFERROR(VLOOKUP($D185,'Today''s Data'!$A$2:$BD$350,33,FALSE),"")</f>
        <v>HIGH</v>
      </c>
      <c r="AJ185" s="15">
        <f>IFERROR(VLOOKUP($D185,'Today''s Data'!$A$2:$BG$350,48,FALSE),"")</f>
        <v>0.73129999999999995</v>
      </c>
      <c r="AK185" s="15">
        <f>IFERROR(VLOOKUP($D185,'Today''s Data'!$A$2:$BG$350,47,FALSE),"")</f>
        <v>0.73129999999999995</v>
      </c>
      <c r="AL185" s="15">
        <f>IFERROR(VLOOKUP($D185,'Today''s Data'!$A$2:$BG$350,46,FALSE),"")</f>
        <v>0.73129999999999995</v>
      </c>
      <c r="AM185" s="65">
        <v>8512658975</v>
      </c>
      <c r="AN185" s="65">
        <f t="shared" si="49"/>
        <v>4937342205.5</v>
      </c>
      <c r="AO185" s="65" t="str">
        <f t="shared" si="50"/>
        <v>3RD LINER</v>
      </c>
      <c r="AP185" s="57">
        <f>IFERROR(VLOOKUP($D185,'Today''s Data'!$A$2:$BG$350,50,FALSE),"")</f>
        <v>-7571749.9995999997</v>
      </c>
    </row>
    <row r="186" spans="2:42" ht="16.5" hidden="1" customHeight="1" x14ac:dyDescent="0.35">
      <c r="B186" s="67">
        <v>181</v>
      </c>
      <c r="C186" s="11" t="s">
        <v>264</v>
      </c>
      <c r="D186" s="92" t="s">
        <v>636</v>
      </c>
      <c r="E186" s="12" t="s">
        <v>10</v>
      </c>
      <c r="F186" s="13" t="s">
        <v>112</v>
      </c>
      <c r="G186" s="65">
        <f>IFERROR(VLOOKUP($D186,'Today''s Data'!$A$2:$BD$350,2,FALSE),"")</f>
        <v>7.85</v>
      </c>
      <c r="H186" s="53">
        <f>IFERROR(VLOOKUP($D186,'Today''s Data'!$A$2:$BD$350,4,FALSE),"")</f>
        <v>2.6100000000000002E-2</v>
      </c>
      <c r="I186" s="14">
        <f>IFERROR(VLOOKUP($D186,'Today''s Data'!$A$2:$BD$350,29,FALSE),"")</f>
        <v>40.740001475900002</v>
      </c>
      <c r="J186" s="65">
        <f>IFERROR(VLOOKUP($D186,'Today''s Data'!$A$2:$BD$350,20,FALSE),"")</f>
        <v>7.6395999999999997</v>
      </c>
      <c r="K186" s="65">
        <f>IFERROR(VLOOKUP(D186,'Today''s Data'!$A$2:$BD$350,2,FALSE),"")</f>
        <v>7.85</v>
      </c>
      <c r="L186" s="15">
        <f t="shared" si="51"/>
        <v>2.7540708937640705E-2</v>
      </c>
      <c r="M186" s="65">
        <f>IFERROR(VLOOKUP($D186,'Previous Data'!$A$2:$BD$350,20,FALSE),"")</f>
        <v>7.6441999999999997</v>
      </c>
      <c r="N186" s="65">
        <f>IFERROR(VLOOKUP($D186,'Previous Data'!$A$2:$BD$350,2,FALSE),"")</f>
        <v>7.91</v>
      </c>
      <c r="O186" s="15">
        <f t="shared" si="52"/>
        <v>3.4771460715313639E-2</v>
      </c>
      <c r="P186" s="65">
        <f>IFERROR(VLOOKUP($D186,'Today''s Data'!$A$2:$BD$350,19,FALSE),"")</f>
        <v>8.1682000000000006</v>
      </c>
      <c r="Q186" s="65">
        <f>IFERROR(VLOOKUP($D186,'Today''s Data'!$A$2:$BD$350,2,FALSE),"")</f>
        <v>7.85</v>
      </c>
      <c r="R186" s="15">
        <f t="shared" si="53"/>
        <v>4.0535031847133876E-2</v>
      </c>
      <c r="S186" s="65">
        <f>IFERROR(VLOOKUP($D186,'Previous Data'!$A$2:$BD$350,19,FALSE),"")</f>
        <v>8.1462000000000003</v>
      </c>
      <c r="T186" s="65">
        <f>IFERROR(VLOOKUP($D186,'Previous Data'!$A$2:$BD$350,2,FALSE),"")</f>
        <v>7.91</v>
      </c>
      <c r="U186" s="15">
        <f t="shared" si="54"/>
        <v>2.9860935524652361E-2</v>
      </c>
      <c r="V186" s="64">
        <f t="shared" si="55"/>
        <v>6.9192104298654494E-2</v>
      </c>
      <c r="W186" s="65">
        <f>IFERROR(VLOOKUP($D186,'Today''s Data'!$A$2:$BD$350,18,FALSE),"")</f>
        <v>8.5165000000000006</v>
      </c>
      <c r="X186" s="65">
        <f>IFERROR(VLOOKUP($D186,'Today''s Data'!$A$2:$BD$350,2,FALSE),"")</f>
        <v>7.85</v>
      </c>
      <c r="Y186" s="15">
        <f t="shared" si="56"/>
        <v>8.4904458598726237E-2</v>
      </c>
      <c r="Z186" s="65">
        <f>IFERROR(VLOOKUP($D186,'Previous Data'!$A$2:$BD$350,18,FALSE),"")</f>
        <v>8.6560000000000006</v>
      </c>
      <c r="AA186" s="65">
        <f>IFERROR(VLOOKUP($D186,'Previous Data'!$A$2:$BD$350,2,FALSE),"")</f>
        <v>7.91</v>
      </c>
      <c r="AB186" s="15">
        <f t="shared" si="57"/>
        <v>9.4310998735777557E-2</v>
      </c>
      <c r="AC186" s="96" t="str">
        <f t="shared" si="58"/>
        <v>AOTS</v>
      </c>
      <c r="AD186" s="69">
        <f>IFERROR(VLOOKUP($D186,'Today''s Data'!$A$2:$BD$350,9,FALSE),"")</f>
        <v>1118200</v>
      </c>
      <c r="AE186" s="69">
        <f>IFERROR(VLOOKUP($D186,'Today''s Data'!$A$2:$BD$350,39,FALSE),"")</f>
        <v>5417225</v>
      </c>
      <c r="AF186" s="15">
        <f t="shared" si="59"/>
        <v>0.20641564638721854</v>
      </c>
      <c r="AG186" s="72">
        <f>IFERROR(VLOOKUP($D186,'Today''s Data'!$A$2:$BD$350,10,FALSE),"")</f>
        <v>8645505</v>
      </c>
      <c r="AH186" s="15">
        <f>IFERROR(VLOOKUP($D186,'Today''s Data'!$A$2:$BD$350,32,FALSE),"")</f>
        <v>4.5900000000000003E-2</v>
      </c>
      <c r="AI186" s="12" t="str">
        <f>IFERROR(VLOOKUP($D186,'Today''s Data'!$A$2:$BD$350,33,FALSE),"")</f>
        <v>NEUTRAL</v>
      </c>
      <c r="AJ186" s="15">
        <f>IFERROR(VLOOKUP($D186,'Today''s Data'!$A$2:$BG$350,48,FALSE),"")</f>
        <v>-8.1900000000000001E-2</v>
      </c>
      <c r="AK186" s="15">
        <f>IFERROR(VLOOKUP($D186,'Today''s Data'!$A$2:$BG$350,47,FALSE),"")</f>
        <v>-7.6499999999999999E-2</v>
      </c>
      <c r="AL186" s="15">
        <f>IFERROR(VLOOKUP($D186,'Today''s Data'!$A$2:$BG$350,46,FALSE),"")</f>
        <v>5.6500000000000002E-2</v>
      </c>
      <c r="AM186" s="65">
        <v>5666764407</v>
      </c>
      <c r="AN186" s="65">
        <f t="shared" si="49"/>
        <v>44484100594.949997</v>
      </c>
      <c r="AO186" s="65" t="str">
        <f t="shared" si="50"/>
        <v>3RD LINER</v>
      </c>
      <c r="AP186" s="57">
        <f>IFERROR(VLOOKUP($D186,'Today''s Data'!$A$2:$BG$350,50,FALSE),"")</f>
        <v>-39526682.000399999</v>
      </c>
    </row>
    <row r="187" spans="2:42" ht="16.5" hidden="1" customHeight="1" x14ac:dyDescent="0.35">
      <c r="B187" s="68">
        <v>182</v>
      </c>
      <c r="C187" s="11" t="s">
        <v>468</v>
      </c>
      <c r="D187" s="92" t="s">
        <v>469</v>
      </c>
      <c r="E187" s="12" t="s">
        <v>10</v>
      </c>
      <c r="F187" s="13" t="s">
        <v>99</v>
      </c>
      <c r="G187" s="65">
        <f>IFERROR(VLOOKUP($D187,'Today''s Data'!$A$2:$BD$350,2,FALSE),"")</f>
        <v>3.38</v>
      </c>
      <c r="H187" s="53">
        <f>IFERROR(VLOOKUP($D187,'Today''s Data'!$A$2:$BD$350,4,FALSE),"")</f>
        <v>2.1100000000000001E-2</v>
      </c>
      <c r="I187" s="14">
        <f>IFERROR(VLOOKUP($D187,'Today''s Data'!$A$2:$BD$350,29,FALSE),"")</f>
        <v>35.9817413548</v>
      </c>
      <c r="J187" s="65">
        <f>IFERROR(VLOOKUP($D187,'Today''s Data'!$A$2:$BD$350,20,FALSE),"")</f>
        <v>3.8643000000000001</v>
      </c>
      <c r="K187" s="65">
        <f>IFERROR(VLOOKUP(D187,'Today''s Data'!$A$2:$BD$350,2,FALSE),"")</f>
        <v>3.38</v>
      </c>
      <c r="L187" s="15">
        <f t="shared" si="51"/>
        <v>0.1432840236686391</v>
      </c>
      <c r="M187" s="65">
        <f>IFERROR(VLOOKUP($D187,'Previous Data'!$A$2:$BD$350,20,FALSE),"")</f>
        <v>3.8832</v>
      </c>
      <c r="N187" s="65">
        <f>IFERROR(VLOOKUP($D187,'Previous Data'!$A$2:$BD$350,2,FALSE),"")</f>
        <v>3.44</v>
      </c>
      <c r="O187" s="15">
        <f t="shared" si="52"/>
        <v>0.12883720930232559</v>
      </c>
      <c r="P187" s="65">
        <f>IFERROR(VLOOKUP($D187,'Today''s Data'!$A$2:$BD$350,19,FALSE),"")</f>
        <v>3.6680000000000001</v>
      </c>
      <c r="Q187" s="65">
        <f>IFERROR(VLOOKUP($D187,'Today''s Data'!$A$2:$BD$350,2,FALSE),"")</f>
        <v>3.38</v>
      </c>
      <c r="R187" s="15">
        <f t="shared" si="53"/>
        <v>8.5207100591716059E-2</v>
      </c>
      <c r="S187" s="65">
        <f>IFERROR(VLOOKUP($D187,'Previous Data'!$A$2:$BD$350,19,FALSE),"")</f>
        <v>3.6905999999999999</v>
      </c>
      <c r="T187" s="65">
        <f>IFERROR(VLOOKUP($D187,'Previous Data'!$A$2:$BD$350,2,FALSE),"")</f>
        <v>3.44</v>
      </c>
      <c r="U187" s="15">
        <f t="shared" si="54"/>
        <v>7.2848837209302311E-2</v>
      </c>
      <c r="V187" s="64">
        <f t="shared" si="55"/>
        <v>5.3516902944383833E-2</v>
      </c>
      <c r="W187" s="65">
        <f>IFERROR(VLOOKUP($D187,'Today''s Data'!$A$2:$BD$350,18,FALSE),"")</f>
        <v>3.5185</v>
      </c>
      <c r="X187" s="65">
        <f>IFERROR(VLOOKUP($D187,'Today''s Data'!$A$2:$BD$350,2,FALSE),"")</f>
        <v>3.38</v>
      </c>
      <c r="Y187" s="15">
        <f t="shared" si="56"/>
        <v>4.097633136094677E-2</v>
      </c>
      <c r="Z187" s="65">
        <f>IFERROR(VLOOKUP($D187,'Previous Data'!$A$2:$BD$350,18,FALSE),"")</f>
        <v>3.5535000000000001</v>
      </c>
      <c r="AA187" s="65">
        <f>IFERROR(VLOOKUP($D187,'Previous Data'!$A$2:$BD$350,2,FALSE),"")</f>
        <v>3.44</v>
      </c>
      <c r="AB187" s="15">
        <f t="shared" si="57"/>
        <v>3.2994186046511671E-2</v>
      </c>
      <c r="AC187" s="96" t="str">
        <f t="shared" si="58"/>
        <v>REVERSE AOTS</v>
      </c>
      <c r="AD187" s="69">
        <f>IFERROR(VLOOKUP($D187,'Today''s Data'!$A$2:$BD$350,9,FALSE),"")</f>
        <v>638000</v>
      </c>
      <c r="AE187" s="69">
        <f>IFERROR(VLOOKUP($D187,'Today''s Data'!$A$2:$BD$350,39,FALSE),"")</f>
        <v>1074700</v>
      </c>
      <c r="AF187" s="15">
        <f t="shared" si="59"/>
        <v>0.59365404298874103</v>
      </c>
      <c r="AG187" s="72">
        <f>IFERROR(VLOOKUP($D187,'Today''s Data'!$A$2:$BD$350,10,FALSE),"")</f>
        <v>2150880</v>
      </c>
      <c r="AH187" s="15">
        <f>IFERROR(VLOOKUP($D187,'Today''s Data'!$A$2:$BD$350,32,FALSE),"")</f>
        <v>2.5700000000000001E-2</v>
      </c>
      <c r="AI187" s="12" t="str">
        <f>IFERROR(VLOOKUP($D187,'Today''s Data'!$A$2:$BD$350,33,FALSE),"")</f>
        <v>LOW</v>
      </c>
      <c r="AJ187" s="15">
        <f>IFERROR(VLOOKUP($D187,'Today''s Data'!$A$2:$BG$350,48,FALSE),"")</f>
        <v>0</v>
      </c>
      <c r="AK187" s="15">
        <f>IFERROR(VLOOKUP($D187,'Today''s Data'!$A$2:$BG$350,47,FALSE),"")</f>
        <v>-9.1399999999999995E-2</v>
      </c>
      <c r="AL187" s="15">
        <f>IFERROR(VLOOKUP($D187,'Today''s Data'!$A$2:$BG$350,46,FALSE),"")</f>
        <v>-0.1333</v>
      </c>
      <c r="AM187" s="65">
        <v>3429375000</v>
      </c>
      <c r="AN187" s="65">
        <f t="shared" si="49"/>
        <v>11591287500</v>
      </c>
      <c r="AO187" s="65" t="str">
        <f t="shared" si="50"/>
        <v>3RD LINER</v>
      </c>
      <c r="AP187" s="57">
        <f>IFERROR(VLOOKUP($D187,'Today''s Data'!$A$2:$BG$350,50,FALSE),"")</f>
        <v>-1243190</v>
      </c>
    </row>
    <row r="188" spans="2:42" ht="16.5" hidden="1" customHeight="1" x14ac:dyDescent="0.35">
      <c r="B188" s="67">
        <v>183</v>
      </c>
      <c r="C188" s="59" t="s">
        <v>281</v>
      </c>
      <c r="D188" s="93" t="s">
        <v>282</v>
      </c>
      <c r="E188" s="58" t="s">
        <v>39</v>
      </c>
      <c r="F188" s="60" t="s">
        <v>129</v>
      </c>
      <c r="G188" s="65">
        <f>IFERROR(VLOOKUP($D188,'Today''s Data'!$A$2:$BD$350,2,FALSE),"")</f>
        <v>3.05</v>
      </c>
      <c r="H188" s="53">
        <f>IFERROR(VLOOKUP($D188,'Today''s Data'!$A$2:$BD$350,4,FALSE),"")</f>
        <v>0</v>
      </c>
      <c r="I188" s="14">
        <f>IFERROR(VLOOKUP($D188,'Today''s Data'!$A$2:$BD$350,29,FALSE),"")</f>
        <v>42.6848848924</v>
      </c>
      <c r="J188" s="65">
        <f>IFERROR(VLOOKUP($D188,'Today''s Data'!$A$2:$BD$350,20,FALSE),"")</f>
        <v>3.2387000000000001</v>
      </c>
      <c r="K188" s="65">
        <f>IFERROR(VLOOKUP(D188,'Today''s Data'!$A$2:$BD$350,2,FALSE),"")</f>
        <v>3.05</v>
      </c>
      <c r="L188" s="15">
        <f t="shared" si="51"/>
        <v>6.18688524590165E-2</v>
      </c>
      <c r="M188" s="65">
        <f>IFERROR(VLOOKUP($D188,'Previous Data'!$A$2:$BD$350,20,FALSE),"")</f>
        <v>3.2461000000000002</v>
      </c>
      <c r="N188" s="65">
        <f>IFERROR(VLOOKUP($D188,'Previous Data'!$A$2:$BD$350,2,FALSE),"")</f>
        <v>3.1</v>
      </c>
      <c r="O188" s="15">
        <f t="shared" si="52"/>
        <v>4.712903225806455E-2</v>
      </c>
      <c r="P188" s="65">
        <f>IFERROR(VLOOKUP($D188,'Today''s Data'!$A$2:$BD$350,19,FALSE),"")</f>
        <v>3.2082000000000002</v>
      </c>
      <c r="Q188" s="65">
        <f>IFERROR(VLOOKUP($D188,'Today''s Data'!$A$2:$BD$350,2,FALSE),"")</f>
        <v>3.05</v>
      </c>
      <c r="R188" s="15">
        <f t="shared" si="53"/>
        <v>5.1868852459016505E-2</v>
      </c>
      <c r="S188" s="65">
        <f>IFERROR(VLOOKUP($D188,'Previous Data'!$A$2:$BD$350,19,FALSE),"")</f>
        <v>3.234</v>
      </c>
      <c r="T188" s="65">
        <f>IFERROR(VLOOKUP($D188,'Previous Data'!$A$2:$BD$350,2,FALSE),"")</f>
        <v>3.1</v>
      </c>
      <c r="U188" s="15">
        <f t="shared" si="54"/>
        <v>4.3225806451612871E-2</v>
      </c>
      <c r="V188" s="64">
        <f t="shared" si="55"/>
        <v>9.5068885979676977E-3</v>
      </c>
      <c r="W188" s="65">
        <f>IFERROR(VLOOKUP($D188,'Today''s Data'!$A$2:$BD$350,18,FALSE),"")</f>
        <v>3.1509999999999998</v>
      </c>
      <c r="X188" s="65">
        <f>IFERROR(VLOOKUP($D188,'Today''s Data'!$A$2:$BD$350,2,FALSE),"")</f>
        <v>3.05</v>
      </c>
      <c r="Y188" s="15">
        <f t="shared" si="56"/>
        <v>3.3114754098360649E-2</v>
      </c>
      <c r="Z188" s="65">
        <f>IFERROR(VLOOKUP($D188,'Previous Data'!$A$2:$BD$350,18,FALSE),"")</f>
        <v>3.1564999999999999</v>
      </c>
      <c r="AA188" s="65">
        <f>IFERROR(VLOOKUP($D188,'Previous Data'!$A$2:$BD$350,2,FALSE),"")</f>
        <v>3.1</v>
      </c>
      <c r="AB188" s="15">
        <f t="shared" si="57"/>
        <v>1.8225806451612828E-2</v>
      </c>
      <c r="AC188" s="96" t="str">
        <f t="shared" si="58"/>
        <v>REVERSE AOTS</v>
      </c>
      <c r="AD188" s="69">
        <f>IFERROR(VLOOKUP($D188,'Today''s Data'!$A$2:$BD$350,9,FALSE),"")</f>
        <v>10000</v>
      </c>
      <c r="AE188" s="69">
        <f>IFERROR(VLOOKUP($D188,'Today''s Data'!$A$2:$BD$350,39,FALSE),"")</f>
        <v>24250</v>
      </c>
      <c r="AF188" s="15">
        <f t="shared" si="59"/>
        <v>0.41237113402061853</v>
      </c>
      <c r="AG188" s="72">
        <f>IFERROR(VLOOKUP($D188,'Today''s Data'!$A$2:$BD$350,10,FALSE),"")</f>
        <v>30690</v>
      </c>
      <c r="AH188" s="15">
        <f>IFERROR(VLOOKUP($D188,'Today''s Data'!$A$2:$BD$350,32,FALSE),"")</f>
        <v>3.6900000000000002E-2</v>
      </c>
      <c r="AI188" s="12" t="str">
        <f>IFERROR(VLOOKUP($D188,'Today''s Data'!$A$2:$BD$350,33,FALSE),"")</f>
        <v>NEUTRAL</v>
      </c>
      <c r="AJ188" s="15">
        <f>IFERROR(VLOOKUP($D188,'Today''s Data'!$A$2:$BG$350,48,FALSE),"")</f>
        <v>-2.24E-2</v>
      </c>
      <c r="AK188" s="15">
        <f>IFERROR(VLOOKUP($D188,'Today''s Data'!$A$2:$BG$350,47,FALSE),"")</f>
        <v>-8.9599999999999999E-2</v>
      </c>
      <c r="AL188" s="15">
        <f>IFERROR(VLOOKUP($D188,'Today''s Data'!$A$2:$BG$350,46,FALSE),"")</f>
        <v>-4.6899999999999997E-2</v>
      </c>
      <c r="AM188" s="65">
        <v>661309398</v>
      </c>
      <c r="AN188" s="65">
        <f t="shared" si="49"/>
        <v>2016993663.8999999</v>
      </c>
      <c r="AO188" s="65" t="str">
        <f t="shared" si="50"/>
        <v>4TH LINER</v>
      </c>
      <c r="AP188" s="57">
        <f>IFERROR(VLOOKUP($D188,'Today''s Data'!$A$2:$BG$350,50,FALSE),"")</f>
        <v>49550</v>
      </c>
    </row>
    <row r="189" spans="2:42" ht="16.5" hidden="1" customHeight="1" x14ac:dyDescent="0.35">
      <c r="B189" s="67">
        <v>184</v>
      </c>
      <c r="C189" s="11" t="s">
        <v>283</v>
      </c>
      <c r="D189" s="92" t="s">
        <v>284</v>
      </c>
      <c r="E189" s="12" t="s">
        <v>39</v>
      </c>
      <c r="F189" s="13" t="s">
        <v>40</v>
      </c>
      <c r="G189" s="65">
        <f>IFERROR(VLOOKUP($D189,'Today''s Data'!$A$2:$BD$350,2,FALSE),"")</f>
        <v>27.4</v>
      </c>
      <c r="H189" s="53">
        <f>IFERROR(VLOOKUP($D189,'Today''s Data'!$A$2:$BD$350,4,FALSE),"")</f>
        <v>-1.7899999999999999E-2</v>
      </c>
      <c r="I189" s="14">
        <f>IFERROR(VLOOKUP($D189,'Today''s Data'!$A$2:$BD$350,29,FALSE),"")</f>
        <v>42.631682681100003</v>
      </c>
      <c r="J189" s="65">
        <f>IFERROR(VLOOKUP($D189,'Today''s Data'!$A$2:$BD$350,20,FALSE),"")</f>
        <v>29.175000000000001</v>
      </c>
      <c r="K189" s="65">
        <f>IFERROR(VLOOKUP(D189,'Today''s Data'!$A$2:$BD$350,2,FALSE),"")</f>
        <v>27.4</v>
      </c>
      <c r="L189" s="15">
        <f t="shared" si="51"/>
        <v>6.4781021897810306E-2</v>
      </c>
      <c r="M189" s="65">
        <f>IFERROR(VLOOKUP($D189,'Previous Data'!$A$2:$BD$350,20,FALSE),"")</f>
        <v>29.2425</v>
      </c>
      <c r="N189" s="65">
        <f>IFERROR(VLOOKUP($D189,'Previous Data'!$A$2:$BD$350,2,FALSE),"")</f>
        <v>28.25</v>
      </c>
      <c r="O189" s="15">
        <f t="shared" si="52"/>
        <v>3.5132743362831849E-2</v>
      </c>
      <c r="P189" s="65">
        <f>IFERROR(VLOOKUP($D189,'Today''s Data'!$A$2:$BD$350,19,FALSE),"")</f>
        <v>28.128</v>
      </c>
      <c r="Q189" s="65">
        <f>IFERROR(VLOOKUP($D189,'Today''s Data'!$A$2:$BD$350,2,FALSE),"")</f>
        <v>27.4</v>
      </c>
      <c r="R189" s="15">
        <f t="shared" si="53"/>
        <v>2.6569343065693488E-2</v>
      </c>
      <c r="S189" s="65">
        <f>IFERROR(VLOOKUP($D189,'Previous Data'!$A$2:$BD$350,19,FALSE),"")</f>
        <v>28.172999999999998</v>
      </c>
      <c r="T189" s="65">
        <f>IFERROR(VLOOKUP($D189,'Previous Data'!$A$2:$BD$350,2,FALSE),"")</f>
        <v>28.25</v>
      </c>
      <c r="U189" s="15">
        <f t="shared" si="54"/>
        <v>2.7331132644731388E-3</v>
      </c>
      <c r="V189" s="64">
        <f t="shared" si="55"/>
        <v>3.7222696245733808E-2</v>
      </c>
      <c r="W189" s="65">
        <f>IFERROR(VLOOKUP($D189,'Today''s Data'!$A$2:$BD$350,18,FALSE),"")</f>
        <v>27.887499999999999</v>
      </c>
      <c r="X189" s="65">
        <f>IFERROR(VLOOKUP($D189,'Today''s Data'!$A$2:$BD$350,2,FALSE),"")</f>
        <v>27.4</v>
      </c>
      <c r="Y189" s="15">
        <f t="shared" si="56"/>
        <v>1.7791970802919735E-2</v>
      </c>
      <c r="Z189" s="65">
        <f>IFERROR(VLOOKUP($D189,'Previous Data'!$A$2:$BD$350,18,FALSE),"")</f>
        <v>27.9725</v>
      </c>
      <c r="AA189" s="65">
        <f>IFERROR(VLOOKUP($D189,'Previous Data'!$A$2:$BD$350,2,FALSE),"")</f>
        <v>28.25</v>
      </c>
      <c r="AB189" s="15">
        <f t="shared" si="57"/>
        <v>9.9204575922781247E-3</v>
      </c>
      <c r="AC189" s="96" t="str">
        <f t="shared" si="58"/>
        <v>REVERSE AOTS</v>
      </c>
      <c r="AD189" s="69">
        <f>IFERROR(VLOOKUP($D189,'Today''s Data'!$A$2:$BD$350,9,FALSE),"")</f>
        <v>424900</v>
      </c>
      <c r="AE189" s="69">
        <f>IFERROR(VLOOKUP($D189,'Today''s Data'!$A$2:$BD$350,39,FALSE),"")</f>
        <v>1770785</v>
      </c>
      <c r="AF189" s="15">
        <f t="shared" si="59"/>
        <v>0.23995007863744044</v>
      </c>
      <c r="AG189" s="72">
        <f>IFERROR(VLOOKUP($D189,'Today''s Data'!$A$2:$BD$350,10,FALSE),"")</f>
        <v>11636020</v>
      </c>
      <c r="AH189" s="15">
        <f>IFERROR(VLOOKUP($D189,'Today''s Data'!$A$2:$BD$350,32,FALSE),"")</f>
        <v>2.24E-2</v>
      </c>
      <c r="AI189" s="12" t="str">
        <f>IFERROR(VLOOKUP($D189,'Today''s Data'!$A$2:$BD$350,33,FALSE),"")</f>
        <v>LOW</v>
      </c>
      <c r="AJ189" s="15">
        <f>IFERROR(VLOOKUP($D189,'Today''s Data'!$A$2:$BG$350,48,FALSE),"")</f>
        <v>0</v>
      </c>
      <c r="AK189" s="15">
        <f>IFERROR(VLOOKUP($D189,'Today''s Data'!$A$2:$BG$350,47,FALSE),"")</f>
        <v>-3.1800000000000002E-2</v>
      </c>
      <c r="AL189" s="15">
        <f>IFERROR(VLOOKUP($D189,'Today''s Data'!$A$2:$BG$350,46,FALSE),"")</f>
        <v>-2.3199999999999998E-2</v>
      </c>
      <c r="AM189" s="65">
        <v>2053945884</v>
      </c>
      <c r="AN189" s="65">
        <f t="shared" si="49"/>
        <v>56278117221.599998</v>
      </c>
      <c r="AO189" s="65" t="str">
        <f t="shared" si="50"/>
        <v>3RD LINER</v>
      </c>
      <c r="AP189" s="57">
        <f>IFERROR(VLOOKUP($D189,'Today''s Data'!$A$2:$BG$350,50,FALSE),"")</f>
        <v>-911580</v>
      </c>
    </row>
    <row r="190" spans="2:42" ht="16.5" hidden="1" customHeight="1" x14ac:dyDescent="0.35">
      <c r="B190" s="68">
        <v>185</v>
      </c>
      <c r="C190" s="59" t="s">
        <v>285</v>
      </c>
      <c r="D190" s="93" t="s">
        <v>286</v>
      </c>
      <c r="E190" s="58" t="s">
        <v>39</v>
      </c>
      <c r="F190" s="60" t="s">
        <v>104</v>
      </c>
      <c r="G190" s="65">
        <f>IFERROR(VLOOKUP($D190,'Today''s Data'!$A$2:$BD$350,2,FALSE),"")</f>
        <v>20.7</v>
      </c>
      <c r="H190" s="53">
        <f>IFERROR(VLOOKUP($D190,'Today''s Data'!$A$2:$BD$350,4,FALSE),"")</f>
        <v>5.0799999999999998E-2</v>
      </c>
      <c r="I190" s="14">
        <f>IFERROR(VLOOKUP($D190,'Today''s Data'!$A$2:$BD$350,29,FALSE),"")</f>
        <v>57.679445793200003</v>
      </c>
      <c r="J190" s="65">
        <f>IFERROR(VLOOKUP($D190,'Today''s Data'!$A$2:$BD$350,20,FALSE),"")</f>
        <v>18.1568</v>
      </c>
      <c r="K190" s="65">
        <f>IFERROR(VLOOKUP(D190,'Today''s Data'!$A$2:$BD$350,2,FALSE),"")</f>
        <v>20.7</v>
      </c>
      <c r="L190" s="15">
        <f t="shared" si="51"/>
        <v>0.14006873457878033</v>
      </c>
      <c r="M190" s="65">
        <f>IFERROR(VLOOKUP($D190,'Previous Data'!$A$2:$BD$350,20,FALSE),"")</f>
        <v>18.090399999999999</v>
      </c>
      <c r="N190" s="65">
        <f>IFERROR(VLOOKUP($D190,'Previous Data'!$A$2:$BD$350,2,FALSE),"")</f>
        <v>19.600000000000001</v>
      </c>
      <c r="O190" s="15">
        <f t="shared" si="52"/>
        <v>8.3447574404103983E-2</v>
      </c>
      <c r="P190" s="65">
        <f>IFERROR(VLOOKUP($D190,'Today''s Data'!$A$2:$BD$350,19,FALSE),"")</f>
        <v>19.172799999999999</v>
      </c>
      <c r="Q190" s="65">
        <f>IFERROR(VLOOKUP($D190,'Today''s Data'!$A$2:$BD$350,2,FALSE),"")</f>
        <v>20.7</v>
      </c>
      <c r="R190" s="15">
        <f t="shared" si="53"/>
        <v>7.9654510556621913E-2</v>
      </c>
      <c r="S190" s="65">
        <f>IFERROR(VLOOKUP($D190,'Previous Data'!$A$2:$BD$350,19,FALSE),"")</f>
        <v>19.044799999999999</v>
      </c>
      <c r="T190" s="65">
        <f>IFERROR(VLOOKUP($D190,'Previous Data'!$A$2:$BD$350,2,FALSE),"")</f>
        <v>19.600000000000001</v>
      </c>
      <c r="U190" s="15">
        <f t="shared" si="54"/>
        <v>2.9152314542552446E-2</v>
      </c>
      <c r="V190" s="64">
        <f t="shared" si="55"/>
        <v>5.5956996827634727E-2</v>
      </c>
      <c r="W190" s="65">
        <f>IFERROR(VLOOKUP($D190,'Today''s Data'!$A$2:$BD$350,18,FALSE),"")</f>
        <v>20.425999999999998</v>
      </c>
      <c r="X190" s="65">
        <f>IFERROR(VLOOKUP($D190,'Today''s Data'!$A$2:$BD$350,2,FALSE),"")</f>
        <v>20.7</v>
      </c>
      <c r="Y190" s="15">
        <f t="shared" si="56"/>
        <v>1.341427592284348E-2</v>
      </c>
      <c r="Z190" s="65">
        <f>IFERROR(VLOOKUP($D190,'Previous Data'!$A$2:$BD$350,18,FALSE),"")</f>
        <v>20.431000000000001</v>
      </c>
      <c r="AA190" s="65">
        <f>IFERROR(VLOOKUP($D190,'Previous Data'!$A$2:$BD$350,2,FALSE),"")</f>
        <v>19.600000000000001</v>
      </c>
      <c r="AB190" s="15">
        <f t="shared" si="57"/>
        <v>4.2397959183673443E-2</v>
      </c>
      <c r="AC190" s="96" t="str">
        <f t="shared" si="58"/>
        <v>AOTS</v>
      </c>
      <c r="AD190" s="69">
        <f>IFERROR(VLOOKUP($D190,'Today''s Data'!$A$2:$BD$350,9,FALSE),"")</f>
        <v>2680000</v>
      </c>
      <c r="AE190" s="69">
        <f>IFERROR(VLOOKUP($D190,'Today''s Data'!$A$2:$BD$350,39,FALSE),"")</f>
        <v>3767500</v>
      </c>
      <c r="AF190" s="15">
        <f t="shared" si="59"/>
        <v>0.71134704711347052</v>
      </c>
      <c r="AG190" s="72">
        <f>IFERROR(VLOOKUP($D190,'Today''s Data'!$A$2:$BD$350,10,FALSE),"")</f>
        <v>53830367</v>
      </c>
      <c r="AH190" s="15">
        <f>IFERROR(VLOOKUP($D190,'Today''s Data'!$A$2:$BD$350,32,FALSE),"")</f>
        <v>3.7499999999999999E-2</v>
      </c>
      <c r="AI190" s="12" t="str">
        <f>IFERROR(VLOOKUP($D190,'Today''s Data'!$A$2:$BD$350,33,FALSE),"")</f>
        <v>NEUTRAL</v>
      </c>
      <c r="AJ190" s="15">
        <f>IFERROR(VLOOKUP($D190,'Today''s Data'!$A$2:$BG$350,48,FALSE),"")</f>
        <v>8.4900000000000003E-2</v>
      </c>
      <c r="AK190" s="15">
        <f>IFERROR(VLOOKUP($D190,'Today''s Data'!$A$2:$BG$350,47,FALSE),"")</f>
        <v>-3.27E-2</v>
      </c>
      <c r="AL190" s="15">
        <f>IFERROR(VLOOKUP($D190,'Today''s Data'!$A$2:$BG$350,46,FALSE),"")</f>
        <v>0.15</v>
      </c>
      <c r="AM190" s="65">
        <v>2138577497</v>
      </c>
      <c r="AN190" s="65">
        <f t="shared" si="49"/>
        <v>44268554187.900002</v>
      </c>
      <c r="AO190" s="65" t="str">
        <f t="shared" si="50"/>
        <v>3RD LINER</v>
      </c>
      <c r="AP190" s="57">
        <f>IFERROR(VLOOKUP($D190,'Today''s Data'!$A$2:$BG$350,50,FALSE),"")</f>
        <v>69206646</v>
      </c>
    </row>
    <row r="191" spans="2:42" ht="16.5" hidden="1" customHeight="1" x14ac:dyDescent="0.35">
      <c r="B191" s="67">
        <v>186</v>
      </c>
      <c r="C191" s="11" t="s">
        <v>285</v>
      </c>
      <c r="D191" s="92" t="s">
        <v>448</v>
      </c>
      <c r="E191" s="12" t="s">
        <v>39</v>
      </c>
      <c r="F191" s="13" t="s">
        <v>104</v>
      </c>
      <c r="G191" s="65">
        <f>IFERROR(VLOOKUP($D191,'Today''s Data'!$A$2:$BD$350,2,FALSE),"")</f>
        <v>108.4</v>
      </c>
      <c r="H191" s="53">
        <f>IFERROR(VLOOKUP($D191,'Today''s Data'!$A$2:$BD$350,4,FALSE),"")</f>
        <v>2.1700000000000001E-2</v>
      </c>
      <c r="I191" s="14">
        <f>IFERROR(VLOOKUP($D191,'Today''s Data'!$A$2:$BD$350,29,FALSE),"")</f>
        <v>52.259434910499998</v>
      </c>
      <c r="J191" s="65">
        <f>IFERROR(VLOOKUP($D191,'Today''s Data'!$A$2:$BD$350,20,FALSE),"")</f>
        <v>107.935</v>
      </c>
      <c r="K191" s="65">
        <f>IFERROR(VLOOKUP(D191,'Today''s Data'!$A$2:$BD$350,2,FALSE),"")</f>
        <v>108.4</v>
      </c>
      <c r="L191" s="15">
        <f t="shared" si="51"/>
        <v>4.3081484226618191E-3</v>
      </c>
      <c r="M191" s="65">
        <f>IFERROR(VLOOKUP($D191,'Previous Data'!$A$2:$BD$350,20,FALSE),"")</f>
        <v>107.967</v>
      </c>
      <c r="N191" s="65">
        <f>IFERROR(VLOOKUP($D191,'Previous Data'!$A$2:$BD$350,2,FALSE),"")</f>
        <v>106</v>
      </c>
      <c r="O191" s="15">
        <f t="shared" si="52"/>
        <v>1.8556603773584895E-2</v>
      </c>
      <c r="P191" s="65">
        <f>IFERROR(VLOOKUP($D191,'Today''s Data'!$A$2:$BD$350,19,FALSE),"")</f>
        <v>107.938</v>
      </c>
      <c r="Q191" s="65">
        <f>IFERROR(VLOOKUP($D191,'Today''s Data'!$A$2:$BD$350,2,FALSE),"")</f>
        <v>108.4</v>
      </c>
      <c r="R191" s="15">
        <f t="shared" si="53"/>
        <v>4.2802349496933725E-3</v>
      </c>
      <c r="S191" s="65">
        <f>IFERROR(VLOOKUP($D191,'Previous Data'!$A$2:$BD$350,19,FALSE),"")</f>
        <v>108.048</v>
      </c>
      <c r="T191" s="65">
        <f>IFERROR(VLOOKUP($D191,'Previous Data'!$A$2:$BD$350,2,FALSE),"")</f>
        <v>106</v>
      </c>
      <c r="U191" s="15">
        <f t="shared" si="54"/>
        <v>1.9320754716981151E-2</v>
      </c>
      <c r="V191" s="64">
        <f t="shared" si="55"/>
        <v>2.7794505952657746E-5</v>
      </c>
      <c r="W191" s="65">
        <f>IFERROR(VLOOKUP($D191,'Today''s Data'!$A$2:$BD$350,18,FALSE),"")</f>
        <v>107.395</v>
      </c>
      <c r="X191" s="65">
        <f>IFERROR(VLOOKUP($D191,'Today''s Data'!$A$2:$BD$350,2,FALSE),"")</f>
        <v>108.4</v>
      </c>
      <c r="Y191" s="15">
        <f t="shared" si="56"/>
        <v>9.3579775594767878E-3</v>
      </c>
      <c r="Z191" s="65">
        <f>IFERROR(VLOOKUP($D191,'Previous Data'!$A$2:$BD$350,18,FALSE),"")</f>
        <v>107.44499999999999</v>
      </c>
      <c r="AA191" s="65">
        <f>IFERROR(VLOOKUP($D191,'Previous Data'!$A$2:$BD$350,2,FALSE),"")</f>
        <v>106</v>
      </c>
      <c r="AB191" s="15">
        <f t="shared" si="57"/>
        <v>1.3632075471698049E-2</v>
      </c>
      <c r="AC191" s="96" t="str">
        <f t="shared" si="58"/>
        <v/>
      </c>
      <c r="AD191" s="69">
        <f>IFERROR(VLOOKUP($D191,'Today''s Data'!$A$2:$BD$350,9,FALSE),"")</f>
        <v>60</v>
      </c>
      <c r="AE191" s="69">
        <f>IFERROR(VLOOKUP($D191,'Today''s Data'!$A$2:$BD$350,39,FALSE),"")</f>
        <v>8197</v>
      </c>
      <c r="AF191" s="15">
        <f t="shared" si="59"/>
        <v>7.3197511284616322E-3</v>
      </c>
      <c r="AG191" s="72">
        <f>IFERROR(VLOOKUP($D191,'Today''s Data'!$A$2:$BD$350,10,FALSE),"")</f>
        <v>6504</v>
      </c>
      <c r="AH191" s="15">
        <f>IFERROR(VLOOKUP($D191,'Today''s Data'!$A$2:$BD$350,32,FALSE),"")</f>
        <v>1.37E-2</v>
      </c>
      <c r="AI191" s="12" t="str">
        <f>IFERROR(VLOOKUP($D191,'Today''s Data'!$A$2:$BD$350,33,FALSE),"")</f>
        <v>LOW</v>
      </c>
      <c r="AJ191" s="15">
        <f>IFERROR(VLOOKUP($D191,'Today''s Data'!$A$2:$BG$350,48,FALSE),"")</f>
        <v>0</v>
      </c>
      <c r="AK191" s="15">
        <f>IFERROR(VLOOKUP($D191,'Today''s Data'!$A$2:$BG$350,47,FALSE),"")</f>
        <v>8.3999999999999995E-3</v>
      </c>
      <c r="AL191" s="15">
        <f>IFERROR(VLOOKUP($D191,'Today''s Data'!$A$2:$BG$350,46,FALSE),"")</f>
        <v>-9.1000000000000004E-3</v>
      </c>
      <c r="AM191" s="65">
        <v>40000000</v>
      </c>
      <c r="AN191" s="65">
        <f t="shared" si="49"/>
        <v>4336000000</v>
      </c>
      <c r="AO191" s="65" t="str">
        <f t="shared" si="50"/>
        <v>3RD LINER</v>
      </c>
      <c r="AP191" s="57">
        <f>IFERROR(VLOOKUP($D191,'Today''s Data'!$A$2:$BG$350,50,FALSE),"")</f>
        <v>-2204</v>
      </c>
    </row>
    <row r="192" spans="2:42" ht="16.5" hidden="1" customHeight="1" x14ac:dyDescent="0.35">
      <c r="B192" s="67">
        <v>187</v>
      </c>
      <c r="C192" s="59" t="s">
        <v>287</v>
      </c>
      <c r="D192" s="93" t="s">
        <v>288</v>
      </c>
      <c r="E192" s="58" t="s">
        <v>43</v>
      </c>
      <c r="F192" s="60" t="s">
        <v>44</v>
      </c>
      <c r="G192" s="65">
        <f>IFERROR(VLOOKUP($D192,'Today''s Data'!$A$2:$BD$350,2,FALSE),"")</f>
        <v>1.4</v>
      </c>
      <c r="H192" s="53">
        <f>IFERROR(VLOOKUP($D192,'Today''s Data'!$A$2:$BD$350,4,FALSE),"")</f>
        <v>0</v>
      </c>
      <c r="I192" s="14">
        <f>IFERROR(VLOOKUP($D192,'Today''s Data'!$A$2:$BD$350,29,FALSE),"")</f>
        <v>45.698765324500002</v>
      </c>
      <c r="J192" s="65">
        <f>IFERROR(VLOOKUP($D192,'Today''s Data'!$A$2:$BD$350,20,FALSE),"")</f>
        <v>1.5623</v>
      </c>
      <c r="K192" s="65">
        <f>IFERROR(VLOOKUP(D192,'Today''s Data'!$A$2:$BD$350,2,FALSE),"")</f>
        <v>1.4</v>
      </c>
      <c r="L192" s="15">
        <f t="shared" si="51"/>
        <v>0.11592857142857152</v>
      </c>
      <c r="M192" s="65">
        <f>IFERROR(VLOOKUP($D192,'Previous Data'!$A$2:$BD$350,20,FALSE),"")</f>
        <v>1.5696000000000001</v>
      </c>
      <c r="N192" s="65">
        <f>IFERROR(VLOOKUP($D192,'Previous Data'!$A$2:$BD$350,2,FALSE),"")</f>
        <v>1.4</v>
      </c>
      <c r="O192" s="15">
        <f t="shared" si="52"/>
        <v>0.12114285714285729</v>
      </c>
      <c r="P192" s="65">
        <f>IFERROR(VLOOKUP($D192,'Today''s Data'!$A$2:$BD$350,19,FALSE),"")</f>
        <v>1.4561999999999999</v>
      </c>
      <c r="Q192" s="65">
        <f>IFERROR(VLOOKUP($D192,'Today''s Data'!$A$2:$BD$350,2,FALSE),"")</f>
        <v>1.4</v>
      </c>
      <c r="R192" s="15">
        <f t="shared" si="53"/>
        <v>4.0142857142857168E-2</v>
      </c>
      <c r="S192" s="65">
        <f>IFERROR(VLOOKUP($D192,'Previous Data'!$A$2:$BD$350,19,FALSE),"")</f>
        <v>1.4605999999999999</v>
      </c>
      <c r="T192" s="65">
        <f>IFERROR(VLOOKUP($D192,'Previous Data'!$A$2:$BD$350,2,FALSE),"")</f>
        <v>1.4</v>
      </c>
      <c r="U192" s="15">
        <f t="shared" si="54"/>
        <v>4.3285714285714282E-2</v>
      </c>
      <c r="V192" s="64">
        <f t="shared" si="55"/>
        <v>7.2860870759511115E-2</v>
      </c>
      <c r="W192" s="65">
        <f>IFERROR(VLOOKUP($D192,'Today''s Data'!$A$2:$BD$350,18,FALSE),"")</f>
        <v>1.3965000000000001</v>
      </c>
      <c r="X192" s="65">
        <f>IFERROR(VLOOKUP($D192,'Today''s Data'!$A$2:$BD$350,2,FALSE),"")</f>
        <v>1.4</v>
      </c>
      <c r="Y192" s="15">
        <f t="shared" si="56"/>
        <v>2.5062656641602838E-3</v>
      </c>
      <c r="Z192" s="65">
        <f>IFERROR(VLOOKUP($D192,'Previous Data'!$A$2:$BD$350,18,FALSE),"")</f>
        <v>1.4</v>
      </c>
      <c r="AA192" s="65">
        <f>IFERROR(VLOOKUP($D192,'Previous Data'!$A$2:$BD$350,2,FALSE),"")</f>
        <v>1.4</v>
      </c>
      <c r="AB192" s="15">
        <f t="shared" si="57"/>
        <v>0</v>
      </c>
      <c r="AC192" s="96" t="str">
        <f t="shared" si="58"/>
        <v>REVERSE AOTS</v>
      </c>
      <c r="AD192" s="69">
        <f>IFERROR(VLOOKUP($D192,'Today''s Data'!$A$2:$BD$350,9,FALSE),"")</f>
        <v>120000</v>
      </c>
      <c r="AE192" s="69">
        <f>IFERROR(VLOOKUP($D192,'Today''s Data'!$A$2:$BD$350,39,FALSE),"")</f>
        <v>168000</v>
      </c>
      <c r="AF192" s="15">
        <f t="shared" si="59"/>
        <v>0.7142857142857143</v>
      </c>
      <c r="AG192" s="72">
        <f>IFERROR(VLOOKUP($D192,'Today''s Data'!$A$2:$BD$350,10,FALSE),"")</f>
        <v>165330</v>
      </c>
      <c r="AH192" s="15">
        <f>IFERROR(VLOOKUP($D192,'Today''s Data'!$A$2:$BD$350,32,FALSE),"")</f>
        <v>4.4499999999999998E-2</v>
      </c>
      <c r="AI192" s="12" t="str">
        <f>IFERROR(VLOOKUP($D192,'Today''s Data'!$A$2:$BD$350,33,FALSE),"")</f>
        <v>NEUTRAL</v>
      </c>
      <c r="AJ192" s="15">
        <f>IFERROR(VLOOKUP($D192,'Today''s Data'!$A$2:$BG$350,48,FALSE),"")</f>
        <v>1.4500000000000001E-2</v>
      </c>
      <c r="AK192" s="15">
        <f>IFERROR(VLOOKUP($D192,'Today''s Data'!$A$2:$BG$350,47,FALSE),"")</f>
        <v>0</v>
      </c>
      <c r="AL192" s="15">
        <f>IFERROR(VLOOKUP($D192,'Today''s Data'!$A$2:$BG$350,46,FALSE),"")</f>
        <v>-7.2800000000000004E-2</v>
      </c>
      <c r="AM192" s="65">
        <v>1010000000</v>
      </c>
      <c r="AN192" s="65">
        <f t="shared" si="49"/>
        <v>1414000000</v>
      </c>
      <c r="AO192" s="65" t="str">
        <f t="shared" si="50"/>
        <v>4TH LINER</v>
      </c>
      <c r="AP192" s="57">
        <f>IFERROR(VLOOKUP($D192,'Today''s Data'!$A$2:$BG$350,50,FALSE),"")</f>
        <v>55200</v>
      </c>
    </row>
    <row r="193" spans="2:42" ht="16.5" hidden="1" customHeight="1" x14ac:dyDescent="0.35">
      <c r="B193" s="68">
        <v>188</v>
      </c>
      <c r="C193" s="11" t="s">
        <v>289</v>
      </c>
      <c r="D193" s="92" t="s">
        <v>290</v>
      </c>
      <c r="E193" s="12" t="s">
        <v>43</v>
      </c>
      <c r="F193" s="13" t="s">
        <v>44</v>
      </c>
      <c r="G193" s="65">
        <f>IFERROR(VLOOKUP($D193,'Today''s Data'!$A$2:$BD$350,2,FALSE),"")</f>
        <v>6.19</v>
      </c>
      <c r="H193" s="53">
        <f>IFERROR(VLOOKUP($D193,'Today''s Data'!$A$2:$BD$350,4,FALSE),"")</f>
        <v>0</v>
      </c>
      <c r="I193" s="14">
        <f>IFERROR(VLOOKUP($D193,'Today''s Data'!$A$2:$BD$350,29,FALSE),"")</f>
        <v>40.622749730899997</v>
      </c>
      <c r="J193" s="65">
        <f>IFERROR(VLOOKUP($D193,'Today''s Data'!$A$2:$BD$350,20,FALSE),"")</f>
        <v>6.5951000000000004</v>
      </c>
      <c r="K193" s="65">
        <f>IFERROR(VLOOKUP(D193,'Today''s Data'!$A$2:$BD$350,2,FALSE),"")</f>
        <v>6.19</v>
      </c>
      <c r="L193" s="15">
        <f t="shared" si="51"/>
        <v>6.5444264943457189E-2</v>
      </c>
      <c r="M193" s="65">
        <f>IFERROR(VLOOKUP($D193,'Previous Data'!$A$2:$BD$350,20,FALSE),"")</f>
        <v>6.6128999999999998</v>
      </c>
      <c r="N193" s="65">
        <f>IFERROR(VLOOKUP($D193,'Previous Data'!$A$2:$BD$350,2,FALSE),"")</f>
        <v>6.25</v>
      </c>
      <c r="O193" s="15">
        <f t="shared" si="52"/>
        <v>5.8063999999999963E-2</v>
      </c>
      <c r="P193" s="65">
        <f>IFERROR(VLOOKUP($D193,'Today''s Data'!$A$2:$BD$350,19,FALSE),"")</f>
        <v>6.4374000000000002</v>
      </c>
      <c r="Q193" s="65">
        <f>IFERROR(VLOOKUP($D193,'Today''s Data'!$A$2:$BD$350,2,FALSE),"")</f>
        <v>6.19</v>
      </c>
      <c r="R193" s="15">
        <f t="shared" si="53"/>
        <v>3.9967689822293997E-2</v>
      </c>
      <c r="S193" s="65">
        <f>IFERROR(VLOOKUP($D193,'Previous Data'!$A$2:$BD$350,19,FALSE),"")</f>
        <v>6.4382000000000001</v>
      </c>
      <c r="T193" s="65">
        <f>IFERROR(VLOOKUP($D193,'Previous Data'!$A$2:$BD$350,2,FALSE),"")</f>
        <v>6.25</v>
      </c>
      <c r="U193" s="15">
        <f t="shared" si="54"/>
        <v>3.0112000000000024E-2</v>
      </c>
      <c r="V193" s="64">
        <f t="shared" si="55"/>
        <v>2.4497467921831821E-2</v>
      </c>
      <c r="W193" s="65">
        <f>IFERROR(VLOOKUP($D193,'Today''s Data'!$A$2:$BD$350,18,FALSE),"")</f>
        <v>6.4640000000000004</v>
      </c>
      <c r="X193" s="65">
        <f>IFERROR(VLOOKUP($D193,'Today''s Data'!$A$2:$BD$350,2,FALSE),"")</f>
        <v>6.19</v>
      </c>
      <c r="Y193" s="15">
        <f t="shared" si="56"/>
        <v>4.4264943457189017E-2</v>
      </c>
      <c r="Z193" s="65">
        <f>IFERROR(VLOOKUP($D193,'Previous Data'!$A$2:$BD$350,18,FALSE),"")</f>
        <v>6.4779999999999998</v>
      </c>
      <c r="AA193" s="65">
        <f>IFERROR(VLOOKUP($D193,'Previous Data'!$A$2:$BD$350,2,FALSE),"")</f>
        <v>6.25</v>
      </c>
      <c r="AB193" s="15">
        <f t="shared" si="57"/>
        <v>3.6479999999999964E-2</v>
      </c>
      <c r="AC193" s="96" t="str">
        <f t="shared" si="58"/>
        <v/>
      </c>
      <c r="AD193" s="69">
        <f>IFERROR(VLOOKUP($D193,'Today''s Data'!$A$2:$BD$350,9,FALSE),"")</f>
        <v>875700</v>
      </c>
      <c r="AE193" s="69">
        <f>IFERROR(VLOOKUP($D193,'Today''s Data'!$A$2:$BD$350,39,FALSE),"")</f>
        <v>3361030</v>
      </c>
      <c r="AF193" s="15">
        <f t="shared" si="59"/>
        <v>0.26054513051058753</v>
      </c>
      <c r="AG193" s="72">
        <f>IFERROR(VLOOKUP($D193,'Today''s Data'!$A$2:$BD$350,10,FALSE),"")</f>
        <v>5390506</v>
      </c>
      <c r="AH193" s="15">
        <f>IFERROR(VLOOKUP($D193,'Today''s Data'!$A$2:$BD$350,32,FALSE),"")</f>
        <v>3.0099999999999998E-2</v>
      </c>
      <c r="AI193" s="12" t="str">
        <f>IFERROR(VLOOKUP($D193,'Today''s Data'!$A$2:$BD$350,33,FALSE),"")</f>
        <v>NEUTRAL</v>
      </c>
      <c r="AJ193" s="15">
        <f>IFERROR(VLOOKUP($D193,'Today''s Data'!$A$2:$BG$350,48,FALSE),"")</f>
        <v>-3.2800000000000003E-2</v>
      </c>
      <c r="AK193" s="15">
        <f>IFERROR(VLOOKUP($D193,'Today''s Data'!$A$2:$BG$350,47,FALSE),"")</f>
        <v>-6.0699999999999997E-2</v>
      </c>
      <c r="AL193" s="15">
        <f>IFERROR(VLOOKUP($D193,'Today''s Data'!$A$2:$BG$350,46,FALSE),"")</f>
        <v>-2.2100000000000002E-2</v>
      </c>
      <c r="AM193" s="65">
        <v>7602928954</v>
      </c>
      <c r="AN193" s="65">
        <f t="shared" si="49"/>
        <v>47062130225.260002</v>
      </c>
      <c r="AO193" s="65" t="str">
        <f t="shared" si="50"/>
        <v>3RD LINER</v>
      </c>
      <c r="AP193" s="57">
        <f>IFERROR(VLOOKUP($D193,'Today''s Data'!$A$2:$BG$350,50,FALSE),"")</f>
        <v>39890750</v>
      </c>
    </row>
    <row r="194" spans="2:42" ht="16.5" customHeight="1" x14ac:dyDescent="0.35">
      <c r="B194" s="67">
        <v>189</v>
      </c>
      <c r="C194" s="59" t="s">
        <v>291</v>
      </c>
      <c r="D194" s="93" t="s">
        <v>292</v>
      </c>
      <c r="E194" s="58" t="s">
        <v>10</v>
      </c>
      <c r="F194" s="60" t="s">
        <v>31</v>
      </c>
      <c r="G194" s="65">
        <f>IFERROR(VLOOKUP($D194,'Today''s Data'!$A$2:$BD$350,2,FALSE),"")</f>
        <v>15.7</v>
      </c>
      <c r="H194" s="53">
        <f>IFERROR(VLOOKUP($D194,'Today''s Data'!$A$2:$BD$350,4,FALSE),"")</f>
        <v>4.3900000000000002E-2</v>
      </c>
      <c r="I194" s="14">
        <f>IFERROR(VLOOKUP($D194,'Today''s Data'!$A$2:$BD$350,29,FALSE),"")</f>
        <v>75.246338600800001</v>
      </c>
      <c r="J194" s="65">
        <f>IFERROR(VLOOKUP($D194,'Today''s Data'!$A$2:$BD$350,20,FALSE),"")</f>
        <v>4.1036000000000001</v>
      </c>
      <c r="K194" s="65">
        <f>IFERROR(VLOOKUP(D194,'Today''s Data'!$A$2:$BD$350,2,FALSE),"")</f>
        <v>15.7</v>
      </c>
      <c r="L194" s="15">
        <f t="shared" si="51"/>
        <v>2.8259089579881076</v>
      </c>
      <c r="M194" s="65">
        <f>IFERROR(VLOOKUP($D194,'Previous Data'!$A$2:$BD$350,20,FALSE),"")</f>
        <v>3.8456000000000001</v>
      </c>
      <c r="N194" s="65">
        <f>IFERROR(VLOOKUP($D194,'Previous Data'!$A$2:$BD$350,2,FALSE),"")</f>
        <v>15.06</v>
      </c>
      <c r="O194" s="15">
        <f t="shared" si="52"/>
        <v>2.9161639276055755</v>
      </c>
      <c r="P194" s="65">
        <f>IFERROR(VLOOKUP($D194,'Today''s Data'!$A$2:$BD$350,19,FALSE),"")</f>
        <v>5.6581999999999999</v>
      </c>
      <c r="Q194" s="65">
        <f>IFERROR(VLOOKUP($D194,'Today''s Data'!$A$2:$BD$350,2,FALSE),"")</f>
        <v>15.7</v>
      </c>
      <c r="R194" s="15">
        <f t="shared" si="53"/>
        <v>1.7747340143508534</v>
      </c>
      <c r="S194" s="65">
        <f>IFERROR(VLOOKUP($D194,'Previous Data'!$A$2:$BD$350,19,FALSE),"")</f>
        <v>5.1558000000000002</v>
      </c>
      <c r="T194" s="65">
        <f>IFERROR(VLOOKUP($D194,'Previous Data'!$A$2:$BD$350,2,FALSE),"")</f>
        <v>15.06</v>
      </c>
      <c r="U194" s="15">
        <f t="shared" si="54"/>
        <v>1.9209821948097288</v>
      </c>
      <c r="V194" s="64">
        <f t="shared" si="55"/>
        <v>0.3788380933814211</v>
      </c>
      <c r="W194" s="65">
        <f>IFERROR(VLOOKUP($D194,'Today''s Data'!$A$2:$BD$350,18,FALSE),"")</f>
        <v>9.3979999999999997</v>
      </c>
      <c r="X194" s="65">
        <f>IFERROR(VLOOKUP($D194,'Today''s Data'!$A$2:$BD$350,2,FALSE),"")</f>
        <v>15.7</v>
      </c>
      <c r="Y194" s="15">
        <f t="shared" si="56"/>
        <v>0.67056820600127687</v>
      </c>
      <c r="Z194" s="65">
        <f>IFERROR(VLOOKUP($D194,'Previous Data'!$A$2:$BD$350,18,FALSE),"")</f>
        <v>8.4064999999999994</v>
      </c>
      <c r="AA194" s="65">
        <f>IFERROR(VLOOKUP($D194,'Previous Data'!$A$2:$BD$350,2,FALSE),"")</f>
        <v>15.06</v>
      </c>
      <c r="AB194" s="15">
        <f t="shared" si="57"/>
        <v>0.79147088562421952</v>
      </c>
      <c r="AC194" s="96" t="str">
        <f t="shared" si="58"/>
        <v>AOTS+</v>
      </c>
      <c r="AD194" s="69">
        <f>IFERROR(VLOOKUP($D194,'Today''s Data'!$A$2:$BD$350,9,FALSE),"")</f>
        <v>53149200</v>
      </c>
      <c r="AE194" s="69">
        <f>IFERROR(VLOOKUP($D194,'Today''s Data'!$A$2:$BD$350,39,FALSE),"")</f>
        <v>63067055</v>
      </c>
      <c r="AF194" s="15">
        <f t="shared" si="59"/>
        <v>0.84274111102857108</v>
      </c>
      <c r="AG194" s="72">
        <f>IFERROR(VLOOKUP($D194,'Today''s Data'!$A$2:$BD$350,10,FALSE),"")</f>
        <v>861309300</v>
      </c>
      <c r="AH194" s="15">
        <f>IFERROR(VLOOKUP($D194,'Today''s Data'!$A$2:$BD$350,32,FALSE),"")</f>
        <v>0.1288</v>
      </c>
      <c r="AI194" s="12" t="str">
        <f>IFERROR(VLOOKUP($D194,'Today''s Data'!$A$2:$BD$350,33,FALSE),"")</f>
        <v>HIGH</v>
      </c>
      <c r="AJ194" s="15">
        <f>IFERROR(VLOOKUP($D194,'Today''s Data'!$A$2:$BG$350,48,FALSE),"")</f>
        <v>0.123</v>
      </c>
      <c r="AK194" s="15">
        <f>IFERROR(VLOOKUP($D194,'Today''s Data'!$A$2:$BG$350,47,FALSE),"")</f>
        <v>1.7739</v>
      </c>
      <c r="AL194" s="15">
        <f>IFERROR(VLOOKUP($D194,'Today''s Data'!$A$2:$BG$350,46,FALSE),"")</f>
        <v>4.5674000000000001</v>
      </c>
      <c r="AM194" s="65">
        <v>1517278350</v>
      </c>
      <c r="AN194" s="65">
        <f t="shared" si="49"/>
        <v>23821270095</v>
      </c>
      <c r="AO194" s="65" t="str">
        <f t="shared" si="50"/>
        <v>3RD LINER</v>
      </c>
      <c r="AP194" s="57">
        <f>IFERROR(VLOOKUP($D194,'Today''s Data'!$A$2:$BG$350,50,FALSE),"")</f>
        <v>-42523712</v>
      </c>
    </row>
    <row r="195" spans="2:42" ht="16.5" customHeight="1" x14ac:dyDescent="0.35">
      <c r="B195" s="67">
        <v>190</v>
      </c>
      <c r="C195" s="11" t="s">
        <v>293</v>
      </c>
      <c r="D195" s="92" t="s">
        <v>294</v>
      </c>
      <c r="E195" s="12" t="s">
        <v>27</v>
      </c>
      <c r="F195" s="13" t="s">
        <v>28</v>
      </c>
      <c r="G195" s="65">
        <f>IFERROR(VLOOKUP($D195,'Today''s Data'!$A$2:$BD$350,2,FALSE),"")</f>
        <v>1.59</v>
      </c>
      <c r="H195" s="53">
        <f>IFERROR(VLOOKUP($D195,'Today''s Data'!$A$2:$BD$350,4,FALSE),"")</f>
        <v>-0.14050000000000001</v>
      </c>
      <c r="I195" s="14">
        <f>IFERROR(VLOOKUP($D195,'Today''s Data'!$A$2:$BD$350,29,FALSE),"")</f>
        <v>54.720241653400002</v>
      </c>
      <c r="J195" s="65">
        <f>IFERROR(VLOOKUP($D195,'Today''s Data'!$A$2:$BD$350,20,FALSE),"")</f>
        <v>1.0367999999999999</v>
      </c>
      <c r="K195" s="65">
        <f>IFERROR(VLOOKUP(D195,'Today''s Data'!$A$2:$BD$350,2,FALSE),"")</f>
        <v>1.59</v>
      </c>
      <c r="L195" s="15">
        <f t="shared" si="51"/>
        <v>0.53356481481481499</v>
      </c>
      <c r="M195" s="65">
        <f>IFERROR(VLOOKUP($D195,'Previous Data'!$A$2:$BD$350,20,FALSE),"")</f>
        <v>1.0199</v>
      </c>
      <c r="N195" s="65">
        <f>IFERROR(VLOOKUP($D195,'Previous Data'!$A$2:$BD$350,2,FALSE),"")</f>
        <v>1.61</v>
      </c>
      <c r="O195" s="15">
        <f t="shared" si="52"/>
        <v>0.57858613589567609</v>
      </c>
      <c r="P195" s="65">
        <f>IFERROR(VLOOKUP($D195,'Today''s Data'!$A$2:$BD$350,19,FALSE),"")</f>
        <v>1.2470000000000001</v>
      </c>
      <c r="Q195" s="65">
        <f>IFERROR(VLOOKUP($D195,'Today''s Data'!$A$2:$BD$350,2,FALSE),"")</f>
        <v>1.59</v>
      </c>
      <c r="R195" s="15">
        <f t="shared" si="53"/>
        <v>0.27506014434643139</v>
      </c>
      <c r="S195" s="65">
        <f>IFERROR(VLOOKUP($D195,'Previous Data'!$A$2:$BD$350,19,FALSE),"")</f>
        <v>1.2112000000000001</v>
      </c>
      <c r="T195" s="65">
        <f>IFERROR(VLOOKUP($D195,'Previous Data'!$A$2:$BD$350,2,FALSE),"")</f>
        <v>1.61</v>
      </c>
      <c r="U195" s="15">
        <f t="shared" si="54"/>
        <v>0.32926023778071334</v>
      </c>
      <c r="V195" s="64">
        <f t="shared" si="55"/>
        <v>0.20273919753086436</v>
      </c>
      <c r="W195" s="65">
        <f>IFERROR(VLOOKUP($D195,'Today''s Data'!$A$2:$BD$350,18,FALSE),"")</f>
        <v>1.5169999999999999</v>
      </c>
      <c r="X195" s="65">
        <f>IFERROR(VLOOKUP($D195,'Today''s Data'!$A$2:$BD$350,2,FALSE),"")</f>
        <v>1.59</v>
      </c>
      <c r="Y195" s="15">
        <f t="shared" si="56"/>
        <v>4.8121292023731166E-2</v>
      </c>
      <c r="Z195" s="65">
        <f>IFERROR(VLOOKUP($D195,'Previous Data'!$A$2:$BD$350,18,FALSE),"")</f>
        <v>1.462</v>
      </c>
      <c r="AA195" s="65">
        <f>IFERROR(VLOOKUP($D195,'Previous Data'!$A$2:$BD$350,2,FALSE),"")</f>
        <v>1.61</v>
      </c>
      <c r="AB195" s="15">
        <f t="shared" si="57"/>
        <v>0.10123119015047889</v>
      </c>
      <c r="AC195" s="96" t="str">
        <f t="shared" si="58"/>
        <v>AOTS+</v>
      </c>
      <c r="AD195" s="69">
        <f>IFERROR(VLOOKUP($D195,'Today''s Data'!$A$2:$BD$350,9,FALSE),"")</f>
        <v>41850000</v>
      </c>
      <c r="AE195" s="69">
        <f>IFERROR(VLOOKUP($D195,'Today''s Data'!$A$2:$BD$350,39,FALSE),"")</f>
        <v>16122100</v>
      </c>
      <c r="AF195" s="15">
        <f t="shared" si="59"/>
        <v>2.5958156815799431</v>
      </c>
      <c r="AG195" s="72">
        <f>IFERROR(VLOOKUP($D195,'Today''s Data'!$A$2:$BD$350,10,FALSE),"")</f>
        <v>71383820</v>
      </c>
      <c r="AH195" s="15">
        <f>IFERROR(VLOOKUP($D195,'Today''s Data'!$A$2:$BD$350,32,FALSE),"")</f>
        <v>0.10639999999999999</v>
      </c>
      <c r="AI195" s="12" t="str">
        <f>IFERROR(VLOOKUP($D195,'Today''s Data'!$A$2:$BD$350,33,FALSE),"")</f>
        <v>HIGH</v>
      </c>
      <c r="AJ195" s="15">
        <f>IFERROR(VLOOKUP($D195,'Today''s Data'!$A$2:$BG$350,48,FALSE),"")</f>
        <v>1.2699999999999999E-2</v>
      </c>
      <c r="AK195" s="15">
        <f>IFERROR(VLOOKUP($D195,'Today''s Data'!$A$2:$BG$350,47,FALSE),"")</f>
        <v>0.252</v>
      </c>
      <c r="AL195" s="15">
        <f>IFERROR(VLOOKUP($D195,'Today''s Data'!$A$2:$BG$350,46,FALSE),"")</f>
        <v>0.65629999999999999</v>
      </c>
      <c r="AM195" s="65">
        <v>2123605600</v>
      </c>
      <c r="AN195" s="65">
        <f t="shared" si="49"/>
        <v>3376532904</v>
      </c>
      <c r="AO195" s="65" t="str">
        <f t="shared" si="50"/>
        <v>3RD LINER</v>
      </c>
      <c r="AP195" s="57">
        <f>IFERROR(VLOOKUP($D195,'Today''s Data'!$A$2:$BG$350,50,FALSE),"")</f>
        <v>5232950</v>
      </c>
    </row>
    <row r="196" spans="2:42" ht="16.5" hidden="1" customHeight="1" x14ac:dyDescent="0.35">
      <c r="B196" s="68">
        <v>191</v>
      </c>
      <c r="C196" s="11"/>
      <c r="D196" s="92" t="s">
        <v>596</v>
      </c>
      <c r="E196" s="12"/>
      <c r="F196" s="13"/>
      <c r="G196" s="65">
        <f>IFERROR(VLOOKUP($D196,'Today''s Data'!$A$2:$BD$350,2,FALSE),"")</f>
        <v>0.435</v>
      </c>
      <c r="H196" s="53">
        <f>IFERROR(VLOOKUP($D196,'Today''s Data'!$A$2:$BD$350,4,FALSE),"")</f>
        <v>-1.14E-2</v>
      </c>
      <c r="I196" s="14">
        <f>IFERROR(VLOOKUP($D196,'Today''s Data'!$A$2:$BD$350,29,FALSE),"")</f>
        <v>42.9640491125</v>
      </c>
      <c r="J196" s="65">
        <f>IFERROR(VLOOKUP($D196,'Today''s Data'!$A$2:$BD$350,20,FALSE),"")</f>
        <v>0.49519999999999997</v>
      </c>
      <c r="K196" s="65">
        <f>IFERROR(VLOOKUP(D196,'Today''s Data'!$A$2:$BD$350,2,FALSE),"")</f>
        <v>0.435</v>
      </c>
      <c r="L196" s="15">
        <f t="shared" si="51"/>
        <v>0.13839080459770109</v>
      </c>
      <c r="M196" s="65">
        <f>IFERROR(VLOOKUP($D196,'Previous Data'!$A$2:$BD$350,20,FALSE),"")</f>
        <v>0.49814999999999998</v>
      </c>
      <c r="N196" s="65">
        <f>IFERROR(VLOOKUP($D196,'Previous Data'!$A$2:$BD$350,2,FALSE),"")</f>
        <v>0.44</v>
      </c>
      <c r="O196" s="15">
        <f t="shared" si="52"/>
        <v>0.13215909090909086</v>
      </c>
      <c r="P196" s="65">
        <f>IFERROR(VLOOKUP($D196,'Today''s Data'!$A$2:$BD$350,19,FALSE),"")</f>
        <v>0.46039999999999998</v>
      </c>
      <c r="Q196" s="65">
        <f>IFERROR(VLOOKUP($D196,'Today''s Data'!$A$2:$BD$350,2,FALSE),"")</f>
        <v>0.435</v>
      </c>
      <c r="R196" s="15">
        <f t="shared" si="53"/>
        <v>5.8390804597701101E-2</v>
      </c>
      <c r="S196" s="65">
        <f>IFERROR(VLOOKUP($D196,'Previous Data'!$A$2:$BD$350,19,FALSE),"")</f>
        <v>0.46289999999999998</v>
      </c>
      <c r="T196" s="65">
        <f>IFERROR(VLOOKUP($D196,'Previous Data'!$A$2:$BD$350,2,FALSE),"")</f>
        <v>0.44</v>
      </c>
      <c r="U196" s="15">
        <f t="shared" si="54"/>
        <v>5.2045454545454492E-2</v>
      </c>
      <c r="V196" s="64">
        <f t="shared" si="55"/>
        <v>7.5586446568201557E-2</v>
      </c>
      <c r="W196" s="65">
        <f>IFERROR(VLOOKUP($D196,'Today''s Data'!$A$2:$BD$350,18,FALSE),"")</f>
        <v>0.45400000000000001</v>
      </c>
      <c r="X196" s="65">
        <f>IFERROR(VLOOKUP($D196,'Today''s Data'!$A$2:$BD$350,2,FALSE),"")</f>
        <v>0.435</v>
      </c>
      <c r="Y196" s="15">
        <f t="shared" si="56"/>
        <v>4.3678160919540271E-2</v>
      </c>
      <c r="Z196" s="65">
        <f>IFERROR(VLOOKUP($D196,'Previous Data'!$A$2:$BD$350,18,FALSE),"")</f>
        <v>0.45474999999999999</v>
      </c>
      <c r="AA196" s="65">
        <f>IFERROR(VLOOKUP($D196,'Previous Data'!$A$2:$BD$350,2,FALSE),"")</f>
        <v>0.44</v>
      </c>
      <c r="AB196" s="15">
        <f t="shared" si="57"/>
        <v>3.3522727272727239E-2</v>
      </c>
      <c r="AC196" s="96" t="str">
        <f t="shared" si="58"/>
        <v>REVERSE AOTS</v>
      </c>
      <c r="AD196" s="69">
        <f>IFERROR(VLOOKUP($D196,'Today''s Data'!$A$2:$BD$350,9,FALSE),"")</f>
        <v>170000</v>
      </c>
      <c r="AE196" s="69">
        <f>IFERROR(VLOOKUP($D196,'Today''s Data'!$A$2:$BD$350,39,FALSE),"")</f>
        <v>129000</v>
      </c>
      <c r="AF196" s="15">
        <f t="shared" si="59"/>
        <v>1.317829457364341</v>
      </c>
      <c r="AG196" s="72">
        <f>IFERROR(VLOOKUP($D196,'Today''s Data'!$A$2:$BD$350,10,FALSE),"")</f>
        <v>73950</v>
      </c>
      <c r="AH196" s="15">
        <f>IFERROR(VLOOKUP($D196,'Today''s Data'!$A$2:$BD$350,32,FALSE),"")</f>
        <v>3.4599999999999999E-2</v>
      </c>
      <c r="AI196" s="12" t="str">
        <f>IFERROR(VLOOKUP($D196,'Today''s Data'!$A$2:$BD$350,33,FALSE),"")</f>
        <v>NEUTRAL</v>
      </c>
      <c r="AJ196" s="15">
        <f>IFERROR(VLOOKUP($D196,'Today''s Data'!$A$2:$BG$350,48,FALSE),"")</f>
        <v>-1.14E-2</v>
      </c>
      <c r="AK196" s="15">
        <f>IFERROR(VLOOKUP($D196,'Today''s Data'!$A$2:$BG$350,47,FALSE),"")</f>
        <v>-8.4199999999999997E-2</v>
      </c>
      <c r="AL196" s="15">
        <f>IFERROR(VLOOKUP($D196,'Today''s Data'!$A$2:$BG$350,46,FALSE),"")</f>
        <v>-3.3300000000000003E-2</v>
      </c>
      <c r="AM196" s="65">
        <v>1050461673</v>
      </c>
      <c r="AN196" s="65">
        <f t="shared" si="49"/>
        <v>456950827.755</v>
      </c>
      <c r="AO196" s="65" t="str">
        <f t="shared" si="50"/>
        <v>4TH LINER</v>
      </c>
      <c r="AP196" s="57">
        <f>IFERROR(VLOOKUP($D196,'Today''s Data'!$A$2:$BG$350,50,FALSE),"")</f>
        <v>43850</v>
      </c>
    </row>
    <row r="197" spans="2:42" ht="16.5" hidden="1" customHeight="1" x14ac:dyDescent="0.35">
      <c r="B197" s="67">
        <v>192</v>
      </c>
      <c r="C197" s="59" t="s">
        <v>295</v>
      </c>
      <c r="D197" s="93" t="s">
        <v>296</v>
      </c>
      <c r="E197" s="58" t="s">
        <v>43</v>
      </c>
      <c r="F197" s="60" t="s">
        <v>113</v>
      </c>
      <c r="G197" s="65">
        <f>IFERROR(VLOOKUP($D197,'Today''s Data'!$A$2:$BD$350,2,FALSE),"")</f>
        <v>1.2E-2</v>
      </c>
      <c r="H197" s="53">
        <f>IFERROR(VLOOKUP($D197,'Today''s Data'!$A$2:$BD$350,4,FALSE),"")</f>
        <v>0</v>
      </c>
      <c r="I197" s="14">
        <f>IFERROR(VLOOKUP($D197,'Today''s Data'!$A$2:$BD$350,29,FALSE),"")</f>
        <v>46.087073160000003</v>
      </c>
      <c r="J197" s="65">
        <f>IFERROR(VLOOKUP($D197,'Today''s Data'!$A$2:$BD$350,20,FALSE),"")</f>
        <v>1.23E-2</v>
      </c>
      <c r="K197" s="65">
        <f>IFERROR(VLOOKUP(D197,'Today''s Data'!$A$2:$BD$350,2,FALSE),"")</f>
        <v>1.2E-2</v>
      </c>
      <c r="L197" s="15">
        <f t="shared" si="51"/>
        <v>2.4999999999999994E-2</v>
      </c>
      <c r="M197" s="65">
        <f>IFERROR(VLOOKUP($D197,'Previous Data'!$A$2:$BD$350,20,FALSE),"")</f>
        <v>1.231E-2</v>
      </c>
      <c r="N197" s="65">
        <f>IFERROR(VLOOKUP($D197,'Previous Data'!$A$2:$BD$350,2,FALSE),"")</f>
        <v>1.2E-2</v>
      </c>
      <c r="O197" s="15">
        <f t="shared" si="52"/>
        <v>2.5833333333333292E-2</v>
      </c>
      <c r="P197" s="65">
        <f>IFERROR(VLOOKUP($D197,'Today''s Data'!$A$2:$BD$350,19,FALSE),"")</f>
        <v>1.234E-2</v>
      </c>
      <c r="Q197" s="65">
        <f>IFERROR(VLOOKUP($D197,'Today''s Data'!$A$2:$BD$350,2,FALSE),"")</f>
        <v>1.2E-2</v>
      </c>
      <c r="R197" s="15">
        <f t="shared" si="53"/>
        <v>2.8333333333333335E-2</v>
      </c>
      <c r="S197" s="65">
        <f>IFERROR(VLOOKUP($D197,'Previous Data'!$A$2:$BD$350,19,FALSE),"")</f>
        <v>1.234E-2</v>
      </c>
      <c r="T197" s="65">
        <f>IFERROR(VLOOKUP($D197,'Previous Data'!$A$2:$BD$350,2,FALSE),"")</f>
        <v>1.2E-2</v>
      </c>
      <c r="U197" s="15">
        <f t="shared" si="54"/>
        <v>2.8333333333333335E-2</v>
      </c>
      <c r="V197" s="64">
        <f t="shared" si="55"/>
        <v>3.2520325203252119E-3</v>
      </c>
      <c r="W197" s="65">
        <f>IFERROR(VLOOKUP($D197,'Today''s Data'!$A$2:$BD$350,18,FALSE),"")</f>
        <v>1.24E-2</v>
      </c>
      <c r="X197" s="65">
        <f>IFERROR(VLOOKUP($D197,'Today''s Data'!$A$2:$BD$350,2,FALSE),"")</f>
        <v>1.2E-2</v>
      </c>
      <c r="Y197" s="15">
        <f t="shared" si="56"/>
        <v>3.3333333333333277E-2</v>
      </c>
      <c r="Z197" s="65">
        <f>IFERROR(VLOOKUP($D197,'Previous Data'!$A$2:$BD$350,18,FALSE),"")</f>
        <v>1.24E-2</v>
      </c>
      <c r="AA197" s="65">
        <f>IFERROR(VLOOKUP($D197,'Previous Data'!$A$2:$BD$350,2,FALSE),"")</f>
        <v>1.2E-2</v>
      </c>
      <c r="AB197" s="15">
        <f t="shared" si="57"/>
        <v>3.3333333333333277E-2</v>
      </c>
      <c r="AC197" s="96" t="str">
        <f t="shared" si="58"/>
        <v>AOTS</v>
      </c>
      <c r="AD197" s="69">
        <f>IFERROR(VLOOKUP($D197,'Today''s Data'!$A$2:$BD$350,9,FALSE),"")</f>
        <v>85300000</v>
      </c>
      <c r="AE197" s="69">
        <f>IFERROR(VLOOKUP($D197,'Today''s Data'!$A$2:$BD$350,39,FALSE),"")</f>
        <v>45140000</v>
      </c>
      <c r="AF197" s="15">
        <f t="shared" si="59"/>
        <v>1.8896765618077094</v>
      </c>
      <c r="AG197" s="72">
        <f>IFERROR(VLOOKUP($D197,'Today''s Data'!$A$2:$BD$350,10,FALSE),"")</f>
        <v>1022100</v>
      </c>
      <c r="AH197" s="15">
        <f>IFERROR(VLOOKUP($D197,'Today''s Data'!$A$2:$BD$350,32,FALSE),"")</f>
        <v>7.1400000000000005E-2</v>
      </c>
      <c r="AI197" s="12" t="str">
        <f>IFERROR(VLOOKUP($D197,'Today''s Data'!$A$2:$BD$350,33,FALSE),"")</f>
        <v>HIGH</v>
      </c>
      <c r="AJ197" s="15">
        <f>IFERROR(VLOOKUP($D197,'Today''s Data'!$A$2:$BG$350,48,FALSE),"")</f>
        <v>-7.6899999999999996E-2</v>
      </c>
      <c r="AK197" s="15">
        <f>IFERROR(VLOOKUP($D197,'Today''s Data'!$A$2:$BG$350,47,FALSE),"")</f>
        <v>0</v>
      </c>
      <c r="AL197" s="15">
        <f>IFERROR(VLOOKUP($D197,'Today''s Data'!$A$2:$BG$350,46,FALSE),"")</f>
        <v>0</v>
      </c>
      <c r="AM197" s="65">
        <v>120000000000</v>
      </c>
      <c r="AN197" s="65">
        <f t="shared" si="49"/>
        <v>1440000000</v>
      </c>
      <c r="AO197" s="65" t="str">
        <f t="shared" si="50"/>
        <v>4TH LINER</v>
      </c>
      <c r="AP197" s="57">
        <f>IFERROR(VLOOKUP($D197,'Today''s Data'!$A$2:$BG$350,50,FALSE),"")</f>
        <v>0</v>
      </c>
    </row>
    <row r="198" spans="2:42" ht="16.5" hidden="1" customHeight="1" x14ac:dyDescent="0.35">
      <c r="B198" s="67">
        <v>193</v>
      </c>
      <c r="C198" s="11" t="s">
        <v>297</v>
      </c>
      <c r="D198" s="92" t="s">
        <v>298</v>
      </c>
      <c r="E198" s="12" t="s">
        <v>43</v>
      </c>
      <c r="F198" s="13" t="s">
        <v>113</v>
      </c>
      <c r="G198" s="65">
        <f>IFERROR(VLOOKUP($D198,'Today''s Data'!$A$2:$BD$350,2,FALSE),"")</f>
        <v>1.2E-2</v>
      </c>
      <c r="H198" s="53">
        <f>IFERROR(VLOOKUP($D198,'Today''s Data'!$A$2:$BD$350,4,FALSE),"")</f>
        <v>0</v>
      </c>
      <c r="I198" s="14">
        <f>IFERROR(VLOOKUP($D198,'Today''s Data'!$A$2:$BD$350,29,FALSE),"")</f>
        <v>46.889395122300002</v>
      </c>
      <c r="J198" s="65">
        <f>IFERROR(VLOOKUP($D198,'Today''s Data'!$A$2:$BD$350,20,FALSE),"")</f>
        <v>1.265E-2</v>
      </c>
      <c r="K198" s="65">
        <f>IFERROR(VLOOKUP(D198,'Today''s Data'!$A$2:$BD$350,2,FALSE),"")</f>
        <v>1.2E-2</v>
      </c>
      <c r="L198" s="15">
        <f t="shared" si="51"/>
        <v>5.4166666666666627E-2</v>
      </c>
      <c r="M198" s="65">
        <f>IFERROR(VLOOKUP($D198,'Previous Data'!$A$2:$BD$350,20,FALSE),"")</f>
        <v>1.265E-2</v>
      </c>
      <c r="N198" s="65">
        <f>IFERROR(VLOOKUP($D198,'Previous Data'!$A$2:$BD$350,2,FALSE),"")</f>
        <v>1.2E-2</v>
      </c>
      <c r="O198" s="15">
        <f t="shared" si="52"/>
        <v>5.4166666666666627E-2</v>
      </c>
      <c r="P198" s="65">
        <f>IFERROR(VLOOKUP($D198,'Today''s Data'!$A$2:$BD$350,19,FALSE),"")</f>
        <v>1.23E-2</v>
      </c>
      <c r="Q198" s="65">
        <f>IFERROR(VLOOKUP($D198,'Today''s Data'!$A$2:$BD$350,2,FALSE),"")</f>
        <v>1.2E-2</v>
      </c>
      <c r="R198" s="15">
        <f t="shared" si="53"/>
        <v>2.4999999999999994E-2</v>
      </c>
      <c r="S198" s="65">
        <f>IFERROR(VLOOKUP($D198,'Previous Data'!$A$2:$BD$350,19,FALSE),"")</f>
        <v>1.23E-2</v>
      </c>
      <c r="T198" s="65">
        <f>IFERROR(VLOOKUP($D198,'Previous Data'!$A$2:$BD$350,2,FALSE),"")</f>
        <v>1.2E-2</v>
      </c>
      <c r="U198" s="15">
        <f t="shared" si="54"/>
        <v>2.4999999999999994E-2</v>
      </c>
      <c r="V198" s="64">
        <f t="shared" si="55"/>
        <v>2.8455284552845496E-2</v>
      </c>
      <c r="W198" s="65">
        <f>IFERROR(VLOOKUP($D198,'Today''s Data'!$A$2:$BD$350,18,FALSE),"")</f>
        <v>1.2149999999999999E-2</v>
      </c>
      <c r="X198" s="65">
        <f>IFERROR(VLOOKUP($D198,'Today''s Data'!$A$2:$BD$350,2,FALSE),"")</f>
        <v>1.2E-2</v>
      </c>
      <c r="Y198" s="15">
        <f t="shared" si="56"/>
        <v>1.2499999999999924E-2</v>
      </c>
      <c r="Z198" s="65">
        <f>IFERROR(VLOOKUP($D198,'Previous Data'!$A$2:$BD$350,18,FALSE),"")</f>
        <v>1.2149999999999999E-2</v>
      </c>
      <c r="AA198" s="65">
        <f>IFERROR(VLOOKUP($D198,'Previous Data'!$A$2:$BD$350,2,FALSE),"")</f>
        <v>1.2E-2</v>
      </c>
      <c r="AB198" s="15">
        <f t="shared" si="57"/>
        <v>1.2499999999999924E-2</v>
      </c>
      <c r="AC198" s="96" t="str">
        <f t="shared" si="58"/>
        <v>REVERSE AOTS</v>
      </c>
      <c r="AD198" s="69">
        <f>IFERROR(VLOOKUP($D198,'Today''s Data'!$A$2:$BD$350,9,FALSE),"")</f>
        <v>22700000</v>
      </c>
      <c r="AE198" s="69">
        <f>IFERROR(VLOOKUP($D198,'Today''s Data'!$A$2:$BD$350,39,FALSE),"")</f>
        <v>32270000</v>
      </c>
      <c r="AF198" s="15">
        <f t="shared" si="59"/>
        <v>0.70343972730089865</v>
      </c>
      <c r="AG198" s="72">
        <f>IFERROR(VLOOKUP($D198,'Today''s Data'!$A$2:$BD$350,10,FALSE),"")</f>
        <v>272400</v>
      </c>
      <c r="AH198" s="15">
        <f>IFERROR(VLOOKUP($D198,'Today''s Data'!$A$2:$BD$350,32,FALSE),"")</f>
        <v>3.9E-2</v>
      </c>
      <c r="AI198" s="12" t="str">
        <f>IFERROR(VLOOKUP($D198,'Today''s Data'!$A$2:$BD$350,33,FALSE),"")</f>
        <v>NEUTRAL</v>
      </c>
      <c r="AJ198" s="15">
        <f>IFERROR(VLOOKUP($D198,'Today''s Data'!$A$2:$BG$350,48,FALSE),"")</f>
        <v>0</v>
      </c>
      <c r="AK198" s="15">
        <f>IFERROR(VLOOKUP($D198,'Today''s Data'!$A$2:$BG$350,47,FALSE),"")</f>
        <v>0</v>
      </c>
      <c r="AL198" s="15">
        <f>IFERROR(VLOOKUP($D198,'Today''s Data'!$A$2:$BG$350,46,FALSE),"")</f>
        <v>0</v>
      </c>
      <c r="AM198" s="65">
        <v>80000000000</v>
      </c>
      <c r="AN198" s="65">
        <f t="shared" si="49"/>
        <v>960000000</v>
      </c>
      <c r="AO198" s="65" t="str">
        <f t="shared" si="50"/>
        <v>4TH LINER</v>
      </c>
      <c r="AP198" s="57">
        <f>IFERROR(VLOOKUP($D198,'Today''s Data'!$A$2:$BG$350,50,FALSE),"")</f>
        <v>-200000</v>
      </c>
    </row>
    <row r="199" spans="2:42" ht="16.5" hidden="1" customHeight="1" x14ac:dyDescent="0.35">
      <c r="B199" s="68">
        <v>194</v>
      </c>
      <c r="C199" s="59" t="s">
        <v>299</v>
      </c>
      <c r="D199" s="93" t="s">
        <v>300</v>
      </c>
      <c r="E199" s="58" t="s">
        <v>43</v>
      </c>
      <c r="F199" s="60" t="s">
        <v>44</v>
      </c>
      <c r="G199" s="65">
        <f>IFERROR(VLOOKUP($D199,'Today''s Data'!$A$2:$BD$350,2,FALSE),"")</f>
        <v>0.92</v>
      </c>
      <c r="H199" s="53">
        <f>IFERROR(VLOOKUP($D199,'Today''s Data'!$A$2:$BD$350,4,FALSE),"")</f>
        <v>-1.0800000000000001E-2</v>
      </c>
      <c r="I199" s="14">
        <f>IFERROR(VLOOKUP($D199,'Today''s Data'!$A$2:$BD$350,29,FALSE),"")</f>
        <v>53.9998699135</v>
      </c>
      <c r="J199" s="65">
        <f>IFERROR(VLOOKUP($D199,'Today''s Data'!$A$2:$BD$350,20,FALSE),"")</f>
        <v>0.95130000000000003</v>
      </c>
      <c r="K199" s="65">
        <f>IFERROR(VLOOKUP(D199,'Today''s Data'!$A$2:$BD$350,2,FALSE),"")</f>
        <v>0.92</v>
      </c>
      <c r="L199" s="15">
        <f t="shared" si="51"/>
        <v>3.4021739130434776E-2</v>
      </c>
      <c r="M199" s="65">
        <f>IFERROR(VLOOKUP($D199,'Previous Data'!$A$2:$BD$350,20,FALSE),"")</f>
        <v>0.9536</v>
      </c>
      <c r="N199" s="65">
        <f>IFERROR(VLOOKUP($D199,'Previous Data'!$A$2:$BD$350,2,FALSE),"")</f>
        <v>0.89</v>
      </c>
      <c r="O199" s="15">
        <f t="shared" si="52"/>
        <v>7.1460674157303353E-2</v>
      </c>
      <c r="P199" s="65">
        <f>IFERROR(VLOOKUP($D199,'Today''s Data'!$A$2:$BD$350,19,FALSE),"")</f>
        <v>0.91420000000000001</v>
      </c>
      <c r="Q199" s="65">
        <f>IFERROR(VLOOKUP($D199,'Today''s Data'!$A$2:$BD$350,2,FALSE),"")</f>
        <v>0.92</v>
      </c>
      <c r="R199" s="15">
        <f t="shared" si="53"/>
        <v>6.3443447823233728E-3</v>
      </c>
      <c r="S199" s="65">
        <f>IFERROR(VLOOKUP($D199,'Previous Data'!$A$2:$BD$350,19,FALSE),"")</f>
        <v>0.91300000000000003</v>
      </c>
      <c r="T199" s="65">
        <f>IFERROR(VLOOKUP($D199,'Previous Data'!$A$2:$BD$350,2,FALSE),"")</f>
        <v>0.89</v>
      </c>
      <c r="U199" s="15">
        <f t="shared" si="54"/>
        <v>2.5842696629213506E-2</v>
      </c>
      <c r="V199" s="64">
        <f t="shared" si="55"/>
        <v>4.0581929555895888E-2</v>
      </c>
      <c r="W199" s="65">
        <f>IFERROR(VLOOKUP($D199,'Today''s Data'!$A$2:$BD$350,18,FALSE),"")</f>
        <v>0.90400000000000003</v>
      </c>
      <c r="X199" s="65">
        <f>IFERROR(VLOOKUP($D199,'Today''s Data'!$A$2:$BD$350,2,FALSE),"")</f>
        <v>0.92</v>
      </c>
      <c r="Y199" s="15">
        <f t="shared" si="56"/>
        <v>1.7699115044247801E-2</v>
      </c>
      <c r="Z199" s="65">
        <f>IFERROR(VLOOKUP($D199,'Previous Data'!$A$2:$BD$350,18,FALSE),"")</f>
        <v>0.90549999999999997</v>
      </c>
      <c r="AA199" s="65">
        <f>IFERROR(VLOOKUP($D199,'Previous Data'!$A$2:$BD$350,2,FALSE),"")</f>
        <v>0.89</v>
      </c>
      <c r="AB199" s="15">
        <f t="shared" si="57"/>
        <v>1.7415730337078605E-2</v>
      </c>
      <c r="AC199" s="96" t="str">
        <f t="shared" si="58"/>
        <v>REVERSE AOTS</v>
      </c>
      <c r="AD199" s="69">
        <f>IFERROR(VLOOKUP($D199,'Today''s Data'!$A$2:$BD$350,9,FALSE),"")</f>
        <v>63000</v>
      </c>
      <c r="AE199" s="69">
        <f>IFERROR(VLOOKUP($D199,'Today''s Data'!$A$2:$BD$350,39,FALSE),"")</f>
        <v>184500</v>
      </c>
      <c r="AF199" s="15">
        <f t="shared" si="59"/>
        <v>0.34146341463414637</v>
      </c>
      <c r="AG199" s="72">
        <f>IFERROR(VLOOKUP($D199,'Today''s Data'!$A$2:$BD$350,10,FALSE),"")</f>
        <v>57410</v>
      </c>
      <c r="AH199" s="15">
        <f>IFERROR(VLOOKUP($D199,'Today''s Data'!$A$2:$BD$350,32,FALSE),"")</f>
        <v>3.1800000000000002E-2</v>
      </c>
      <c r="AI199" s="12" t="str">
        <f>IFERROR(VLOOKUP($D199,'Today''s Data'!$A$2:$BD$350,33,FALSE),"")</f>
        <v>NEUTRAL</v>
      </c>
      <c r="AJ199" s="15">
        <f>IFERROR(VLOOKUP($D199,'Today''s Data'!$A$2:$BG$350,48,FALSE),"")</f>
        <v>6.9800000000000001E-2</v>
      </c>
      <c r="AK199" s="15">
        <f>IFERROR(VLOOKUP($D199,'Today''s Data'!$A$2:$BG$350,47,FALSE),"")</f>
        <v>-1.0800000000000001E-2</v>
      </c>
      <c r="AL199" s="15">
        <f>IFERROR(VLOOKUP($D199,'Today''s Data'!$A$2:$BG$350,46,FALSE),"")</f>
        <v>-3.1600000000000003E-2</v>
      </c>
      <c r="AM199" s="65">
        <v>2878500005</v>
      </c>
      <c r="AN199" s="65">
        <f t="shared" ref="AN199:AN262" si="60">IFERROR(AM199*G199,"")</f>
        <v>2648220004.5999999</v>
      </c>
      <c r="AO199" s="65" t="str">
        <f t="shared" ref="AO199:AO260" si="61">IF(AN199&gt;200000000000,"BLUE CHIP",IF(AND(AN199&gt;100000000000,AN199&lt;200000000000),"2ND LINER",IF(AND(AN199&gt;3000000000,AN199&lt;100000000000),"3RD LINER",IF(AN199&lt;3000000000,"4TH LINER",""))))</f>
        <v>4TH LINER</v>
      </c>
      <c r="AP199" s="57">
        <f>IFERROR(VLOOKUP($D199,'Today''s Data'!$A$2:$BG$350,50,FALSE),"")</f>
        <v>-212760</v>
      </c>
    </row>
    <row r="200" spans="2:42" ht="16.5" hidden="1" customHeight="1" x14ac:dyDescent="0.35">
      <c r="B200" s="67">
        <v>195</v>
      </c>
      <c r="C200" s="11" t="s">
        <v>301</v>
      </c>
      <c r="D200" s="92" t="s">
        <v>302</v>
      </c>
      <c r="E200" s="12" t="s">
        <v>43</v>
      </c>
      <c r="F200" s="13" t="s">
        <v>113</v>
      </c>
      <c r="G200" s="65">
        <f>IFERROR(VLOOKUP($D200,'Today''s Data'!$A$2:$BD$350,2,FALSE),"")</f>
        <v>1.0999999999999999E-2</v>
      </c>
      <c r="H200" s="53">
        <f>IFERROR(VLOOKUP($D200,'Today''s Data'!$A$2:$BD$350,4,FALSE),"")</f>
        <v>0</v>
      </c>
      <c r="I200" s="14">
        <f>IFERROR(VLOOKUP($D200,'Today''s Data'!$A$2:$BD$350,29,FALSE),"")</f>
        <v>45.394921815499998</v>
      </c>
      <c r="J200" s="65">
        <f>IFERROR(VLOOKUP($D200,'Today''s Data'!$A$2:$BD$350,20,FALSE),"")</f>
        <v>1.1560000000000001E-2</v>
      </c>
      <c r="K200" s="65">
        <f>IFERROR(VLOOKUP(D200,'Today''s Data'!$A$2:$BD$350,2,FALSE),"")</f>
        <v>1.0999999999999999E-2</v>
      </c>
      <c r="L200" s="15">
        <f t="shared" si="51"/>
        <v>5.0909090909091043E-2</v>
      </c>
      <c r="M200" s="65">
        <f>IFERROR(VLOOKUP($D200,'Previous Data'!$A$2:$BD$350,20,FALSE),"")</f>
        <v>1.158E-2</v>
      </c>
      <c r="N200" s="65">
        <f>IFERROR(VLOOKUP($D200,'Previous Data'!$A$2:$BD$350,2,FALSE),"")</f>
        <v>1.2E-2</v>
      </c>
      <c r="O200" s="15">
        <f t="shared" si="52"/>
        <v>3.6269430051813489E-2</v>
      </c>
      <c r="P200" s="65">
        <f>IFERROR(VLOOKUP($D200,'Today''s Data'!$A$2:$BD$350,19,FALSE),"")</f>
        <v>1.158E-2</v>
      </c>
      <c r="Q200" s="65">
        <f>IFERROR(VLOOKUP($D200,'Today''s Data'!$A$2:$BD$350,2,FALSE),"")</f>
        <v>1.0999999999999999E-2</v>
      </c>
      <c r="R200" s="15">
        <f t="shared" si="53"/>
        <v>5.2727272727272789E-2</v>
      </c>
      <c r="S200" s="65">
        <f>IFERROR(VLOOKUP($D200,'Previous Data'!$A$2:$BD$350,19,FALSE),"")</f>
        <v>1.1599999999999999E-2</v>
      </c>
      <c r="T200" s="65">
        <f>IFERROR(VLOOKUP($D200,'Previous Data'!$A$2:$BD$350,2,FALSE),"")</f>
        <v>1.2E-2</v>
      </c>
      <c r="U200" s="15">
        <f t="shared" si="54"/>
        <v>3.4482758620689745E-2</v>
      </c>
      <c r="V200" s="64">
        <f t="shared" si="55"/>
        <v>1.7301038062283031E-3</v>
      </c>
      <c r="W200" s="65">
        <f>IFERROR(VLOOKUP($D200,'Today''s Data'!$A$2:$BD$350,18,FALSE),"")</f>
        <v>1.15E-2</v>
      </c>
      <c r="X200" s="65">
        <f>IFERROR(VLOOKUP($D200,'Today''s Data'!$A$2:$BD$350,2,FALSE),"")</f>
        <v>1.0999999999999999E-2</v>
      </c>
      <c r="Y200" s="15">
        <f t="shared" si="56"/>
        <v>4.5454545454545497E-2</v>
      </c>
      <c r="Z200" s="65">
        <f>IFERROR(VLOOKUP($D200,'Previous Data'!$A$2:$BD$350,18,FALSE),"")</f>
        <v>1.155E-2</v>
      </c>
      <c r="AA200" s="65">
        <f>IFERROR(VLOOKUP($D200,'Previous Data'!$A$2:$BD$350,2,FALSE),"")</f>
        <v>1.2E-2</v>
      </c>
      <c r="AB200" s="15">
        <f t="shared" si="57"/>
        <v>3.896103896103903E-2</v>
      </c>
      <c r="AC200" s="96" t="str">
        <f t="shared" si="58"/>
        <v/>
      </c>
      <c r="AD200" s="69">
        <f>IFERROR(VLOOKUP($D200,'Today''s Data'!$A$2:$BD$350,9,FALSE),"")</f>
        <v>57800000</v>
      </c>
      <c r="AE200" s="69">
        <f>IFERROR(VLOOKUP($D200,'Today''s Data'!$A$2:$BD$350,39,FALSE),"")</f>
        <v>61960000</v>
      </c>
      <c r="AF200" s="15">
        <f t="shared" si="59"/>
        <v>0.93285990961910914</v>
      </c>
      <c r="AG200" s="72">
        <f>IFERROR(VLOOKUP($D200,'Today''s Data'!$A$2:$BD$350,10,FALSE),"")</f>
        <v>655200</v>
      </c>
      <c r="AH200" s="15">
        <f>IFERROR(VLOOKUP($D200,'Today''s Data'!$A$2:$BD$350,32,FALSE),"")</f>
        <v>9.01E-2</v>
      </c>
      <c r="AI200" s="12" t="str">
        <f>IFERROR(VLOOKUP($D200,'Today''s Data'!$A$2:$BD$350,33,FALSE),"")</f>
        <v>HIGH</v>
      </c>
      <c r="AJ200" s="15">
        <f>IFERROR(VLOOKUP($D200,'Today''s Data'!$A$2:$BG$350,48,FALSE),"")</f>
        <v>0</v>
      </c>
      <c r="AK200" s="15">
        <f>IFERROR(VLOOKUP($D200,'Today''s Data'!$A$2:$BG$350,47,FALSE),"")</f>
        <v>-8.3299999999999999E-2</v>
      </c>
      <c r="AL200" s="15">
        <f>IFERROR(VLOOKUP($D200,'Today''s Data'!$A$2:$BG$350,46,FALSE),"")</f>
        <v>-8.3299999999999999E-2</v>
      </c>
      <c r="AM200" s="65">
        <v>191868805358</v>
      </c>
      <c r="AN200" s="65">
        <f t="shared" si="60"/>
        <v>2110556858.938</v>
      </c>
      <c r="AO200" s="65" t="str">
        <f t="shared" si="61"/>
        <v>4TH LINER</v>
      </c>
      <c r="AP200" s="57">
        <f>IFERROR(VLOOKUP($D200,'Today''s Data'!$A$2:$BG$350,50,FALSE),"")</f>
        <v>33300</v>
      </c>
    </row>
    <row r="201" spans="2:42" ht="16.5" hidden="1" customHeight="1" x14ac:dyDescent="0.35">
      <c r="B201" s="67">
        <v>196</v>
      </c>
      <c r="C201" s="59" t="s">
        <v>303</v>
      </c>
      <c r="D201" s="93" t="s">
        <v>304</v>
      </c>
      <c r="E201" s="58" t="s">
        <v>19</v>
      </c>
      <c r="F201" s="60" t="s">
        <v>19</v>
      </c>
      <c r="G201" s="65">
        <f>IFERROR(VLOOKUP($D201,'Today''s Data'!$A$2:$BD$350,2,FALSE),"")</f>
        <v>3.9E-2</v>
      </c>
      <c r="H201" s="53">
        <f>IFERROR(VLOOKUP($D201,'Today''s Data'!$A$2:$BD$350,4,FALSE),"")</f>
        <v>0</v>
      </c>
      <c r="I201" s="14">
        <f>IFERROR(VLOOKUP($D201,'Today''s Data'!$A$2:$BD$350,29,FALSE),"")</f>
        <v>41.455754055299998</v>
      </c>
      <c r="J201" s="65">
        <f>IFERROR(VLOOKUP($D201,'Today''s Data'!$A$2:$BD$350,20,FALSE),"")</f>
        <v>4.6179999999999999E-2</v>
      </c>
      <c r="K201" s="65">
        <f>IFERROR(VLOOKUP(D201,'Today''s Data'!$A$2:$BD$350,2,FALSE),"")</f>
        <v>3.9E-2</v>
      </c>
      <c r="L201" s="15">
        <f t="shared" si="51"/>
        <v>0.18410256410256406</v>
      </c>
      <c r="M201" s="65">
        <f>IFERROR(VLOOKUP($D201,'Previous Data'!$A$2:$BD$350,20,FALSE),"")</f>
        <v>4.6379999999999998E-2</v>
      </c>
      <c r="N201" s="65">
        <f>IFERROR(VLOOKUP($D201,'Previous Data'!$A$2:$BD$350,2,FALSE),"")</f>
        <v>0.04</v>
      </c>
      <c r="O201" s="15">
        <f t="shared" si="52"/>
        <v>0.15949999999999992</v>
      </c>
      <c r="P201" s="65">
        <f>IFERROR(VLOOKUP($D201,'Today''s Data'!$A$2:$BD$350,19,FALSE),"")</f>
        <v>4.2500000000000003E-2</v>
      </c>
      <c r="Q201" s="65">
        <f>IFERROR(VLOOKUP($D201,'Today''s Data'!$A$2:$BD$350,2,FALSE),"")</f>
        <v>3.9E-2</v>
      </c>
      <c r="R201" s="15">
        <f t="shared" si="53"/>
        <v>8.9743589743589827E-2</v>
      </c>
      <c r="S201" s="65">
        <f>IFERROR(VLOOKUP($D201,'Previous Data'!$A$2:$BD$350,19,FALSE),"")</f>
        <v>4.2759999999999999E-2</v>
      </c>
      <c r="T201" s="65">
        <f>IFERROR(VLOOKUP($D201,'Previous Data'!$A$2:$BD$350,2,FALSE),"")</f>
        <v>0.04</v>
      </c>
      <c r="U201" s="15">
        <f t="shared" si="54"/>
        <v>6.8999999999999964E-2</v>
      </c>
      <c r="V201" s="64">
        <f t="shared" si="55"/>
        <v>8.6588235294117535E-2</v>
      </c>
      <c r="W201" s="65">
        <f>IFERROR(VLOOKUP($D201,'Today''s Data'!$A$2:$BD$350,18,FALSE),"")</f>
        <v>4.0050000000000002E-2</v>
      </c>
      <c r="X201" s="65">
        <f>IFERROR(VLOOKUP($D201,'Today''s Data'!$A$2:$BD$350,2,FALSE),"")</f>
        <v>3.9E-2</v>
      </c>
      <c r="Y201" s="15">
        <f t="shared" si="56"/>
        <v>2.6923076923076984E-2</v>
      </c>
      <c r="Z201" s="65">
        <f>IFERROR(VLOOKUP($D201,'Previous Data'!$A$2:$BD$350,18,FALSE),"")</f>
        <v>4.0250000000000001E-2</v>
      </c>
      <c r="AA201" s="65">
        <f>IFERROR(VLOOKUP($D201,'Previous Data'!$A$2:$BD$350,2,FALSE),"")</f>
        <v>0.04</v>
      </c>
      <c r="AB201" s="15">
        <f t="shared" si="57"/>
        <v>6.2500000000000056E-3</v>
      </c>
      <c r="AC201" s="96" t="str">
        <f t="shared" si="58"/>
        <v>REVERSE AOTS</v>
      </c>
      <c r="AD201" s="69">
        <f>IFERROR(VLOOKUP($D201,'Today''s Data'!$A$2:$BD$350,9,FALSE),"")</f>
        <v>14300000</v>
      </c>
      <c r="AE201" s="69">
        <f>IFERROR(VLOOKUP($D201,'Today''s Data'!$A$2:$BD$350,39,FALSE),"")</f>
        <v>23930000</v>
      </c>
      <c r="AF201" s="15">
        <f t="shared" si="59"/>
        <v>0.59757626410363562</v>
      </c>
      <c r="AG201" s="72">
        <f>IFERROR(VLOOKUP($D201,'Today''s Data'!$A$2:$BD$350,10,FALSE),"")</f>
        <v>560000</v>
      </c>
      <c r="AH201" s="15">
        <f>IFERROR(VLOOKUP($D201,'Today''s Data'!$A$2:$BD$350,32,FALSE),"")</f>
        <v>4.7600000000000003E-2</v>
      </c>
      <c r="AI201" s="12" t="str">
        <f>IFERROR(VLOOKUP($D201,'Today''s Data'!$A$2:$BD$350,33,FALSE),"")</f>
        <v>NEUTRAL</v>
      </c>
      <c r="AJ201" s="15">
        <f>IFERROR(VLOOKUP($D201,'Today''s Data'!$A$2:$BG$350,48,FALSE),"")</f>
        <v>0</v>
      </c>
      <c r="AK201" s="15">
        <f>IFERROR(VLOOKUP($D201,'Today''s Data'!$A$2:$BG$350,47,FALSE),"")</f>
        <v>-4.8800000000000003E-2</v>
      </c>
      <c r="AL201" s="15">
        <f>IFERROR(VLOOKUP($D201,'Today''s Data'!$A$2:$BG$350,46,FALSE),"")</f>
        <v>-0.1333</v>
      </c>
      <c r="AM201" s="65">
        <v>40000000000</v>
      </c>
      <c r="AN201" s="65">
        <f t="shared" si="60"/>
        <v>1560000000</v>
      </c>
      <c r="AO201" s="65" t="str">
        <f t="shared" si="61"/>
        <v>4TH LINER</v>
      </c>
      <c r="AP201" s="57">
        <f>IFERROR(VLOOKUP($D201,'Today''s Data'!$A$2:$BG$350,50,FALSE),"")</f>
        <v>180700</v>
      </c>
    </row>
    <row r="202" spans="2:42" ht="16.5" hidden="1" customHeight="1" x14ac:dyDescent="0.35">
      <c r="B202" s="68">
        <v>197</v>
      </c>
      <c r="C202" s="11" t="s">
        <v>305</v>
      </c>
      <c r="D202" s="92" t="s">
        <v>306</v>
      </c>
      <c r="E202" s="12" t="s">
        <v>10</v>
      </c>
      <c r="F202" s="13" t="s">
        <v>11</v>
      </c>
      <c r="G202" s="65">
        <f>IFERROR(VLOOKUP($D202,'Today''s Data'!$A$2:$BD$350,2,FALSE),"")</f>
        <v>11</v>
      </c>
      <c r="H202" s="53">
        <f>IFERROR(VLOOKUP($D202,'Today''s Data'!$A$2:$BD$350,4,FALSE),"")</f>
        <v>-1.9599999999999999E-2</v>
      </c>
      <c r="I202" s="14">
        <f>IFERROR(VLOOKUP($D202,'Today''s Data'!$A$2:$BD$350,29,FALSE),"")</f>
        <v>49.703600091399998</v>
      </c>
      <c r="J202" s="65">
        <f>IFERROR(VLOOKUP($D202,'Today''s Data'!$A$2:$BD$350,20,FALSE),"")</f>
        <v>11.1106</v>
      </c>
      <c r="K202" s="65">
        <f>IFERROR(VLOOKUP(D202,'Today''s Data'!$A$2:$BD$350,2,FALSE),"")</f>
        <v>11</v>
      </c>
      <c r="L202" s="15">
        <f t="shared" si="51"/>
        <v>1.0054545454545438E-2</v>
      </c>
      <c r="M202" s="65">
        <f>IFERROR(VLOOKUP($D202,'Previous Data'!$A$2:$BD$350,20,FALSE),"")</f>
        <v>11.1152</v>
      </c>
      <c r="N202" s="65">
        <f>IFERROR(VLOOKUP($D202,'Previous Data'!$A$2:$BD$350,2,FALSE),"")</f>
        <v>11.8</v>
      </c>
      <c r="O202" s="15">
        <f t="shared" si="52"/>
        <v>6.1609327767381691E-2</v>
      </c>
      <c r="P202" s="65">
        <f>IFERROR(VLOOKUP($D202,'Today''s Data'!$A$2:$BD$350,19,FALSE),"")</f>
        <v>10.9148</v>
      </c>
      <c r="Q202" s="65">
        <f>IFERROR(VLOOKUP($D202,'Today''s Data'!$A$2:$BD$350,2,FALSE),"")</f>
        <v>11</v>
      </c>
      <c r="R202" s="15">
        <f t="shared" si="53"/>
        <v>7.8059149045333299E-3</v>
      </c>
      <c r="S202" s="65">
        <f>IFERROR(VLOOKUP($D202,'Previous Data'!$A$2:$BD$350,19,FALSE),"")</f>
        <v>10.905799999999999</v>
      </c>
      <c r="T202" s="65">
        <f>IFERROR(VLOOKUP($D202,'Previous Data'!$A$2:$BD$350,2,FALSE),"")</f>
        <v>11.8</v>
      </c>
      <c r="U202" s="15">
        <f t="shared" si="54"/>
        <v>8.19930679088193E-2</v>
      </c>
      <c r="V202" s="64">
        <f t="shared" si="55"/>
        <v>1.7938945285300711E-2</v>
      </c>
      <c r="W202" s="65">
        <f>IFERROR(VLOOKUP($D202,'Today''s Data'!$A$2:$BD$350,18,FALSE),"")</f>
        <v>10.752000000000001</v>
      </c>
      <c r="X202" s="65">
        <f>IFERROR(VLOOKUP($D202,'Today''s Data'!$A$2:$BD$350,2,FALSE),"")</f>
        <v>11</v>
      </c>
      <c r="Y202" s="15">
        <f t="shared" si="56"/>
        <v>2.3065476190476126E-2</v>
      </c>
      <c r="Z202" s="65">
        <f>IFERROR(VLOOKUP($D202,'Previous Data'!$A$2:$BD$350,18,FALSE),"")</f>
        <v>10.696</v>
      </c>
      <c r="AA202" s="65">
        <f>IFERROR(VLOOKUP($D202,'Previous Data'!$A$2:$BD$350,2,FALSE),"")</f>
        <v>11.8</v>
      </c>
      <c r="AB202" s="15">
        <f t="shared" si="57"/>
        <v>0.10321615557217662</v>
      </c>
      <c r="AC202" s="96" t="str">
        <f t="shared" si="58"/>
        <v>REVERSE AOTS</v>
      </c>
      <c r="AD202" s="69">
        <f>IFERROR(VLOOKUP($D202,'Today''s Data'!$A$2:$BD$350,9,FALSE),"")</f>
        <v>21700</v>
      </c>
      <c r="AE202" s="69">
        <f>IFERROR(VLOOKUP($D202,'Today''s Data'!$A$2:$BD$350,39,FALSE),"")</f>
        <v>50350</v>
      </c>
      <c r="AF202" s="15">
        <f t="shared" si="59"/>
        <v>0.43098311817279045</v>
      </c>
      <c r="AG202" s="72">
        <f>IFERROR(VLOOKUP($D202,'Today''s Data'!$A$2:$BD$350,10,FALSE),"")</f>
        <v>236426</v>
      </c>
      <c r="AH202" s="15">
        <f>IFERROR(VLOOKUP($D202,'Today''s Data'!$A$2:$BD$350,32,FALSE),"")</f>
        <v>0.04</v>
      </c>
      <c r="AI202" s="12" t="str">
        <f>IFERROR(VLOOKUP($D202,'Today''s Data'!$A$2:$BD$350,33,FALSE),"")</f>
        <v>NEUTRAL</v>
      </c>
      <c r="AJ202" s="15">
        <f>IFERROR(VLOOKUP($D202,'Today''s Data'!$A$2:$BG$350,48,FALSE),"")</f>
        <v>-8.3299999999999999E-2</v>
      </c>
      <c r="AK202" s="15">
        <f>IFERROR(VLOOKUP($D202,'Today''s Data'!$A$2:$BG$350,47,FALSE),"")</f>
        <v>6.8000000000000005E-2</v>
      </c>
      <c r="AL202" s="15">
        <f>IFERROR(VLOOKUP($D202,'Today''s Data'!$A$2:$BG$350,46,FALSE),"")</f>
        <v>-3.85E-2</v>
      </c>
      <c r="AM202" s="65">
        <v>11610231157</v>
      </c>
      <c r="AN202" s="65">
        <f t="shared" si="60"/>
        <v>127712542727</v>
      </c>
      <c r="AO202" s="65" t="str">
        <f t="shared" si="61"/>
        <v>2ND LINER</v>
      </c>
      <c r="AP202" s="57">
        <f>IFERROR(VLOOKUP($D202,'Today''s Data'!$A$2:$BG$350,50,FALSE),"")</f>
        <v>92140</v>
      </c>
    </row>
    <row r="203" spans="2:42" ht="16.5" hidden="1" customHeight="1" x14ac:dyDescent="0.35">
      <c r="B203" s="67">
        <v>198</v>
      </c>
      <c r="C203" s="11"/>
      <c r="D203" s="92" t="s">
        <v>614</v>
      </c>
      <c r="E203" s="12"/>
      <c r="F203" s="13"/>
      <c r="G203" s="65">
        <f>IFERROR(VLOOKUP($D203,'Today''s Data'!$A$2:$BD$350,2,FALSE),"")</f>
        <v>2.9</v>
      </c>
      <c r="H203" s="53">
        <f>IFERROR(VLOOKUP($D203,'Today''s Data'!$A$2:$BD$350,4,FALSE),"")</f>
        <v>2.47E-2</v>
      </c>
      <c r="I203" s="14">
        <f>IFERROR(VLOOKUP($D203,'Today''s Data'!$A$2:$BD$350,29,FALSE),"")</f>
        <v>50.3917617018</v>
      </c>
      <c r="J203" s="65">
        <f>IFERROR(VLOOKUP($D203,'Today''s Data'!$A$2:$BD$350,20,FALSE),"")</f>
        <v>2.9169</v>
      </c>
      <c r="K203" s="65">
        <f>IFERROR(VLOOKUP(D203,'Today''s Data'!$A$2:$BD$350,2,FALSE),"")</f>
        <v>2.9</v>
      </c>
      <c r="L203" s="15">
        <f t="shared" si="51"/>
        <v>5.8275862068965989E-3</v>
      </c>
      <c r="M203" s="65">
        <f>IFERROR(VLOOKUP($D203,'Previous Data'!$A$2:$BD$350,20,FALSE),"")</f>
        <v>2.9192</v>
      </c>
      <c r="N203" s="65">
        <f>IFERROR(VLOOKUP($D203,'Previous Data'!$A$2:$BD$350,2,FALSE),"")</f>
        <v>3.1</v>
      </c>
      <c r="O203" s="15">
        <f t="shared" si="52"/>
        <v>6.1934776651137322E-2</v>
      </c>
      <c r="P203" s="65">
        <f>IFERROR(VLOOKUP($D203,'Today''s Data'!$A$2:$BD$350,19,FALSE),"")</f>
        <v>2.8736000000000002</v>
      </c>
      <c r="Q203" s="65">
        <f>IFERROR(VLOOKUP($D203,'Today''s Data'!$A$2:$BD$350,2,FALSE),"")</f>
        <v>2.9</v>
      </c>
      <c r="R203" s="15">
        <f t="shared" si="53"/>
        <v>9.1870824053451264E-3</v>
      </c>
      <c r="S203" s="65">
        <f>IFERROR(VLOOKUP($D203,'Previous Data'!$A$2:$BD$350,19,FALSE),"")</f>
        <v>2.8752</v>
      </c>
      <c r="T203" s="65">
        <f>IFERROR(VLOOKUP($D203,'Previous Data'!$A$2:$BD$350,2,FALSE),"")</f>
        <v>3.1</v>
      </c>
      <c r="U203" s="15">
        <f t="shared" si="54"/>
        <v>7.818586533110744E-2</v>
      </c>
      <c r="V203" s="64">
        <f t="shared" si="55"/>
        <v>1.5068207126948738E-2</v>
      </c>
      <c r="W203" s="65">
        <f>IFERROR(VLOOKUP($D203,'Today''s Data'!$A$2:$BD$350,18,FALSE),"")</f>
        <v>2.8875000000000002</v>
      </c>
      <c r="X203" s="65">
        <f>IFERROR(VLOOKUP($D203,'Today''s Data'!$A$2:$BD$350,2,FALSE),"")</f>
        <v>2.9</v>
      </c>
      <c r="Y203" s="15">
        <f t="shared" si="56"/>
        <v>4.3290043290042362E-3</v>
      </c>
      <c r="Z203" s="65">
        <f>IFERROR(VLOOKUP($D203,'Previous Data'!$A$2:$BD$350,18,FALSE),"")</f>
        <v>2.88</v>
      </c>
      <c r="AA203" s="65">
        <f>IFERROR(VLOOKUP($D203,'Previous Data'!$A$2:$BD$350,2,FALSE),"")</f>
        <v>3.1</v>
      </c>
      <c r="AB203" s="15">
        <f t="shared" si="57"/>
        <v>7.6388888888888964E-2</v>
      </c>
      <c r="AC203" s="96" t="str">
        <f t="shared" si="58"/>
        <v/>
      </c>
      <c r="AD203" s="69">
        <f>IFERROR(VLOOKUP($D203,'Today''s Data'!$A$2:$BD$350,9,FALSE),"")</f>
        <v>74000</v>
      </c>
      <c r="AE203" s="69">
        <f>IFERROR(VLOOKUP($D203,'Today''s Data'!$A$2:$BD$350,39,FALSE),"")</f>
        <v>80000</v>
      </c>
      <c r="AF203" s="15">
        <f t="shared" si="59"/>
        <v>0.92500000000000004</v>
      </c>
      <c r="AG203" s="72">
        <f>IFERROR(VLOOKUP($D203,'Today''s Data'!$A$2:$BD$350,10,FALSE),"")</f>
        <v>221230</v>
      </c>
      <c r="AH203" s="15">
        <f>IFERROR(VLOOKUP($D203,'Today''s Data'!$A$2:$BD$350,32,FALSE),"")</f>
        <v>5.2999999999999999E-2</v>
      </c>
      <c r="AI203" s="12" t="str">
        <f>IFERROR(VLOOKUP($D203,'Today''s Data'!$A$2:$BD$350,33,FALSE),"")</f>
        <v>HIGH</v>
      </c>
      <c r="AJ203" s="15">
        <f>IFERROR(VLOOKUP($D203,'Today''s Data'!$A$2:$BG$350,48,FALSE),"")</f>
        <v>-2.6800000000000001E-2</v>
      </c>
      <c r="AK203" s="15">
        <f>IFERROR(VLOOKUP($D203,'Today''s Data'!$A$2:$BG$350,47,FALSE),"")</f>
        <v>5.0700000000000002E-2</v>
      </c>
      <c r="AL203" s="15">
        <f>IFERROR(VLOOKUP($D203,'Today''s Data'!$A$2:$BG$350,46,FALSE),"")</f>
        <v>3.2000000000000001E-2</v>
      </c>
      <c r="AM203" s="65">
        <v>1148534866</v>
      </c>
      <c r="AN203" s="65">
        <f t="shared" si="60"/>
        <v>3330751111.4000001</v>
      </c>
      <c r="AO203" s="65" t="str">
        <f t="shared" si="61"/>
        <v>3RD LINER</v>
      </c>
      <c r="AP203" s="57">
        <f>IFERROR(VLOOKUP($D203,'Today''s Data'!$A$2:$BG$350,50,FALSE),"")</f>
        <v>-19760</v>
      </c>
    </row>
    <row r="204" spans="2:42" ht="16.5" hidden="1" customHeight="1" x14ac:dyDescent="0.35">
      <c r="B204" s="67">
        <v>199</v>
      </c>
      <c r="C204" s="59" t="s">
        <v>307</v>
      </c>
      <c r="D204" s="93" t="s">
        <v>308</v>
      </c>
      <c r="E204" s="58" t="s">
        <v>27</v>
      </c>
      <c r="F204" s="60" t="s">
        <v>52</v>
      </c>
      <c r="G204" s="65">
        <f>IFERROR(VLOOKUP($D204,'Today''s Data'!$A$2:$BD$350,2,FALSE),"")</f>
        <v>12.9</v>
      </c>
      <c r="H204" s="53">
        <f>IFERROR(VLOOKUP($D204,'Today''s Data'!$A$2:$BD$350,4,FALSE),"")</f>
        <v>-7.7000000000000002E-3</v>
      </c>
      <c r="I204" s="14">
        <f>IFERROR(VLOOKUP($D204,'Today''s Data'!$A$2:$BD$350,29,FALSE),"")</f>
        <v>44.6548514375</v>
      </c>
      <c r="J204" s="65">
        <f>IFERROR(VLOOKUP($D204,'Today''s Data'!$A$2:$BD$350,20,FALSE),"")</f>
        <v>12.682399999999999</v>
      </c>
      <c r="K204" s="65">
        <f>IFERROR(VLOOKUP(D204,'Today''s Data'!$A$2:$BD$350,2,FALSE),"")</f>
        <v>12.9</v>
      </c>
      <c r="L204" s="15">
        <f t="shared" si="51"/>
        <v>1.7157635778717033E-2</v>
      </c>
      <c r="M204" s="65">
        <f>IFERROR(VLOOKUP($D204,'Previous Data'!$A$2:$BD$350,20,FALSE),"")</f>
        <v>12.6858</v>
      </c>
      <c r="N204" s="65">
        <f>IFERROR(VLOOKUP($D204,'Previous Data'!$A$2:$BD$350,2,FALSE),"")</f>
        <v>13.3</v>
      </c>
      <c r="O204" s="15">
        <f t="shared" si="52"/>
        <v>4.8416339529237434E-2</v>
      </c>
      <c r="P204" s="65">
        <f>IFERROR(VLOOKUP($D204,'Today''s Data'!$A$2:$BD$350,19,FALSE),"")</f>
        <v>12.77</v>
      </c>
      <c r="Q204" s="65">
        <f>IFERROR(VLOOKUP($D204,'Today''s Data'!$A$2:$BD$350,2,FALSE),"")</f>
        <v>12.9</v>
      </c>
      <c r="R204" s="15">
        <f t="shared" si="53"/>
        <v>1.0180109631949943E-2</v>
      </c>
      <c r="S204" s="65">
        <f>IFERROR(VLOOKUP($D204,'Previous Data'!$A$2:$BD$350,19,FALSE),"")</f>
        <v>12.7316</v>
      </c>
      <c r="T204" s="65">
        <f>IFERROR(VLOOKUP($D204,'Previous Data'!$A$2:$BD$350,2,FALSE),"")</f>
        <v>13.3</v>
      </c>
      <c r="U204" s="15">
        <f t="shared" si="54"/>
        <v>4.4644820760941319E-2</v>
      </c>
      <c r="V204" s="64">
        <f t="shared" si="55"/>
        <v>6.9072099917996694E-3</v>
      </c>
      <c r="W204" s="65">
        <f>IFERROR(VLOOKUP($D204,'Today''s Data'!$A$2:$BD$350,18,FALSE),"")</f>
        <v>13.241</v>
      </c>
      <c r="X204" s="65">
        <f>IFERROR(VLOOKUP($D204,'Today''s Data'!$A$2:$BD$350,2,FALSE),"")</f>
        <v>12.9</v>
      </c>
      <c r="Y204" s="15">
        <f t="shared" si="56"/>
        <v>2.6434108527131728E-2</v>
      </c>
      <c r="Z204" s="65">
        <f>IFERROR(VLOOKUP($D204,'Previous Data'!$A$2:$BD$350,18,FALSE),"")</f>
        <v>13.315</v>
      </c>
      <c r="AA204" s="65">
        <f>IFERROR(VLOOKUP($D204,'Previous Data'!$A$2:$BD$350,2,FALSE),"")</f>
        <v>13.3</v>
      </c>
      <c r="AB204" s="15">
        <f t="shared" si="57"/>
        <v>1.1278195488720897E-3</v>
      </c>
      <c r="AC204" s="96" t="str">
        <f t="shared" si="58"/>
        <v>AOTS</v>
      </c>
      <c r="AD204" s="69">
        <f>IFERROR(VLOOKUP($D204,'Today''s Data'!$A$2:$BD$350,9,FALSE),"")</f>
        <v>54600</v>
      </c>
      <c r="AE204" s="69">
        <f>IFERROR(VLOOKUP($D204,'Today''s Data'!$A$2:$BD$350,39,FALSE),"")</f>
        <v>62250</v>
      </c>
      <c r="AF204" s="15">
        <f t="shared" si="59"/>
        <v>0.87710843373493974</v>
      </c>
      <c r="AG204" s="72">
        <f>IFERROR(VLOOKUP($D204,'Today''s Data'!$A$2:$BD$350,10,FALSE),"")</f>
        <v>706064</v>
      </c>
      <c r="AH204" s="15">
        <f>IFERROR(VLOOKUP($D204,'Today''s Data'!$A$2:$BD$350,32,FALSE),"")</f>
        <v>2.18E-2</v>
      </c>
      <c r="AI204" s="12" t="str">
        <f>IFERROR(VLOOKUP($D204,'Today''s Data'!$A$2:$BD$350,33,FALSE),"")</f>
        <v>LOW</v>
      </c>
      <c r="AJ204" s="15">
        <f>IFERROR(VLOOKUP($D204,'Today''s Data'!$A$2:$BG$350,48,FALSE),"")</f>
        <v>-2.2700000000000001E-2</v>
      </c>
      <c r="AK204" s="15">
        <f>IFERROR(VLOOKUP($D204,'Today''s Data'!$A$2:$BG$350,47,FALSE),"")</f>
        <v>-4.1599999999999998E-2</v>
      </c>
      <c r="AL204" s="15">
        <f>IFERROR(VLOOKUP($D204,'Today''s Data'!$A$2:$BG$350,46,FALSE),"")</f>
        <v>7.6799999999999993E-2</v>
      </c>
      <c r="AM204" s="65">
        <v>643750094</v>
      </c>
      <c r="AN204" s="65">
        <f t="shared" si="60"/>
        <v>8304376212.6000004</v>
      </c>
      <c r="AO204" s="65" t="str">
        <f t="shared" si="61"/>
        <v>3RD LINER</v>
      </c>
      <c r="AP204" s="57">
        <f>IFERROR(VLOOKUP($D204,'Today''s Data'!$A$2:$BG$350,50,FALSE),"")</f>
        <v>-202150</v>
      </c>
    </row>
    <row r="205" spans="2:42" ht="16.5" hidden="1" customHeight="1" x14ac:dyDescent="0.35">
      <c r="B205" s="68">
        <v>200</v>
      </c>
      <c r="C205" s="11" t="s">
        <v>309</v>
      </c>
      <c r="D205" s="92" t="s">
        <v>310</v>
      </c>
      <c r="E205" s="12" t="s">
        <v>27</v>
      </c>
      <c r="F205" s="13" t="s">
        <v>52</v>
      </c>
      <c r="G205" s="65">
        <f>IFERROR(VLOOKUP($D205,'Today''s Data'!$A$2:$BD$350,2,FALSE),"")</f>
        <v>23.35</v>
      </c>
      <c r="H205" s="53">
        <f>IFERROR(VLOOKUP($D205,'Today''s Data'!$A$2:$BD$350,4,FALSE),"")</f>
        <v>-6.6000000000000003E-2</v>
      </c>
      <c r="I205" s="14">
        <f>IFERROR(VLOOKUP($D205,'Today''s Data'!$A$2:$BD$350,29,FALSE),"")</f>
        <v>38.3439396395</v>
      </c>
      <c r="J205" s="65">
        <f>IFERROR(VLOOKUP($D205,'Today''s Data'!$A$2:$BD$350,20,FALSE),"")</f>
        <v>25.049499999999998</v>
      </c>
      <c r="K205" s="65">
        <f>IFERROR(VLOOKUP(D205,'Today''s Data'!$A$2:$BD$350,2,FALSE),"")</f>
        <v>23.35</v>
      </c>
      <c r="L205" s="15">
        <f t="shared" si="51"/>
        <v>7.2783725910064101E-2</v>
      </c>
      <c r="M205" s="65">
        <f>IFERROR(VLOOKUP($D205,'Previous Data'!$A$2:$BD$350,20,FALSE),"")</f>
        <v>25.0595</v>
      </c>
      <c r="N205" s="65">
        <f>IFERROR(VLOOKUP($D205,'Previous Data'!$A$2:$BD$350,2,FALSE),"")</f>
        <v>24.7</v>
      </c>
      <c r="O205" s="15">
        <f t="shared" si="52"/>
        <v>1.4554655870445368E-2</v>
      </c>
      <c r="P205" s="65">
        <f>IFERROR(VLOOKUP($D205,'Today''s Data'!$A$2:$BD$350,19,FALSE),"")</f>
        <v>24.98</v>
      </c>
      <c r="Q205" s="65">
        <f>IFERROR(VLOOKUP($D205,'Today''s Data'!$A$2:$BD$350,2,FALSE),"")</f>
        <v>23.35</v>
      </c>
      <c r="R205" s="15">
        <f t="shared" si="53"/>
        <v>6.9807280513918588E-2</v>
      </c>
      <c r="S205" s="65">
        <f>IFERROR(VLOOKUP($D205,'Previous Data'!$A$2:$BD$350,19,FALSE),"")</f>
        <v>25.009</v>
      </c>
      <c r="T205" s="65">
        <f>IFERROR(VLOOKUP($D205,'Previous Data'!$A$2:$BD$350,2,FALSE),"")</f>
        <v>24.7</v>
      </c>
      <c r="U205" s="15">
        <f t="shared" si="54"/>
        <v>1.2510121457489922E-2</v>
      </c>
      <c r="V205" s="64">
        <f t="shared" si="55"/>
        <v>2.7822257806244155E-3</v>
      </c>
      <c r="W205" s="65">
        <f>IFERROR(VLOOKUP($D205,'Today''s Data'!$A$2:$BD$350,18,FALSE),"")</f>
        <v>25.177499999999998</v>
      </c>
      <c r="X205" s="65">
        <f>IFERROR(VLOOKUP($D205,'Today''s Data'!$A$2:$BD$350,2,FALSE),"")</f>
        <v>23.35</v>
      </c>
      <c r="Y205" s="15">
        <f t="shared" si="56"/>
        <v>7.8265524625267535E-2</v>
      </c>
      <c r="Z205" s="65">
        <f>IFERROR(VLOOKUP($D205,'Previous Data'!$A$2:$BD$350,18,FALSE),"")</f>
        <v>25.21</v>
      </c>
      <c r="AA205" s="65">
        <f>IFERROR(VLOOKUP($D205,'Previous Data'!$A$2:$BD$350,2,FALSE),"")</f>
        <v>24.7</v>
      </c>
      <c r="AB205" s="15">
        <f t="shared" si="57"/>
        <v>2.0647773279352289E-2</v>
      </c>
      <c r="AC205" s="96" t="str">
        <f t="shared" si="58"/>
        <v/>
      </c>
      <c r="AD205" s="69">
        <f>IFERROR(VLOOKUP($D205,'Today''s Data'!$A$2:$BD$350,9,FALSE),"")</f>
        <v>5400</v>
      </c>
      <c r="AE205" s="69">
        <f>IFERROR(VLOOKUP($D205,'Today''s Data'!$A$2:$BD$350,39,FALSE),"")</f>
        <v>6045</v>
      </c>
      <c r="AF205" s="15">
        <f t="shared" si="59"/>
        <v>0.89330024813895781</v>
      </c>
      <c r="AG205" s="72">
        <f>IFERROR(VLOOKUP($D205,'Today''s Data'!$A$2:$BD$350,10,FALSE),"")</f>
        <v>131460</v>
      </c>
      <c r="AH205" s="15">
        <f>IFERROR(VLOOKUP($D205,'Today''s Data'!$A$2:$BD$350,32,FALSE),"")</f>
        <v>3.3000000000000002E-2</v>
      </c>
      <c r="AI205" s="12" t="str">
        <f>IFERROR(VLOOKUP($D205,'Today''s Data'!$A$2:$BD$350,33,FALSE),"")</f>
        <v>NEUTRAL</v>
      </c>
      <c r="AJ205" s="15">
        <f>IFERROR(VLOOKUP($D205,'Today''s Data'!$A$2:$BG$350,48,FALSE),"")</f>
        <v>-6.6000000000000003E-2</v>
      </c>
      <c r="AK205" s="15">
        <f>IFERROR(VLOOKUP($D205,'Today''s Data'!$A$2:$BG$350,47,FALSE),"")</f>
        <v>-0.1002</v>
      </c>
      <c r="AL205" s="15">
        <f>IFERROR(VLOOKUP($D205,'Today''s Data'!$A$2:$BG$350,46,FALSE),"")</f>
        <v>-2.7099999999999999E-2</v>
      </c>
      <c r="AM205" s="65">
        <v>480645163</v>
      </c>
      <c r="AN205" s="65">
        <f t="shared" si="60"/>
        <v>11223064556.050001</v>
      </c>
      <c r="AO205" s="65" t="str">
        <f t="shared" si="61"/>
        <v>3RD LINER</v>
      </c>
      <c r="AP205" s="57">
        <f>IFERROR(VLOOKUP($D205,'Today''s Data'!$A$2:$BG$350,50,FALSE),"")</f>
        <v>155575</v>
      </c>
    </row>
    <row r="206" spans="2:42" ht="16.5" hidden="1" customHeight="1" x14ac:dyDescent="0.35">
      <c r="B206" s="67">
        <v>201</v>
      </c>
      <c r="C206" s="59" t="s">
        <v>311</v>
      </c>
      <c r="D206" s="93" t="s">
        <v>312</v>
      </c>
      <c r="E206" s="58" t="s">
        <v>39</v>
      </c>
      <c r="F206" s="60" t="s">
        <v>40</v>
      </c>
      <c r="G206" s="65">
        <f>IFERROR(VLOOKUP($D206,'Today''s Data'!$A$2:$BD$350,2,FALSE),"")</f>
        <v>9.1</v>
      </c>
      <c r="H206" s="53">
        <f>IFERROR(VLOOKUP($D206,'Today''s Data'!$A$2:$BD$350,4,FALSE),"")</f>
        <v>-8.6999999999999994E-3</v>
      </c>
      <c r="I206" s="14">
        <f>IFERROR(VLOOKUP($D206,'Today''s Data'!$A$2:$BD$350,29,FALSE),"")</f>
        <v>36.745664441599999</v>
      </c>
      <c r="J206" s="65">
        <f>IFERROR(VLOOKUP($D206,'Today''s Data'!$A$2:$BD$350,20,FALSE),"")</f>
        <v>9.6006999999999998</v>
      </c>
      <c r="K206" s="65">
        <f>IFERROR(VLOOKUP(D206,'Today''s Data'!$A$2:$BD$350,2,FALSE),"")</f>
        <v>9.1</v>
      </c>
      <c r="L206" s="15">
        <f t="shared" si="51"/>
        <v>5.5021978021978037E-2</v>
      </c>
      <c r="M206" s="65">
        <f>IFERROR(VLOOKUP($D206,'Previous Data'!$A$2:$BD$350,20,FALSE),"")</f>
        <v>9.6219000000000001</v>
      </c>
      <c r="N206" s="65">
        <f>IFERROR(VLOOKUP($D206,'Previous Data'!$A$2:$BD$350,2,FALSE),"")</f>
        <v>9.36</v>
      </c>
      <c r="O206" s="15">
        <f t="shared" si="52"/>
        <v>2.7980769230769306E-2</v>
      </c>
      <c r="P206" s="65">
        <f>IFERROR(VLOOKUP($D206,'Today''s Data'!$A$2:$BD$350,19,FALSE),"")</f>
        <v>9.3385999999999996</v>
      </c>
      <c r="Q206" s="65">
        <f>IFERROR(VLOOKUP($D206,'Today''s Data'!$A$2:$BD$350,2,FALSE),"")</f>
        <v>9.1</v>
      </c>
      <c r="R206" s="15">
        <f t="shared" si="53"/>
        <v>2.6219780219780213E-2</v>
      </c>
      <c r="S206" s="65">
        <f>IFERROR(VLOOKUP($D206,'Previous Data'!$A$2:$BD$350,19,FALSE),"")</f>
        <v>9.3504000000000005</v>
      </c>
      <c r="T206" s="65">
        <f>IFERROR(VLOOKUP($D206,'Previous Data'!$A$2:$BD$350,2,FALSE),"")</f>
        <v>9.36</v>
      </c>
      <c r="U206" s="15">
        <f t="shared" si="54"/>
        <v>1.0266940451744248E-3</v>
      </c>
      <c r="V206" s="64">
        <f t="shared" si="55"/>
        <v>2.8066305441929222E-2</v>
      </c>
      <c r="W206" s="65">
        <f>IFERROR(VLOOKUP($D206,'Today''s Data'!$A$2:$BD$350,18,FALSE),"")</f>
        <v>9.4535</v>
      </c>
      <c r="X206" s="65">
        <f>IFERROR(VLOOKUP($D206,'Today''s Data'!$A$2:$BD$350,2,FALSE),"")</f>
        <v>9.1</v>
      </c>
      <c r="Y206" s="15">
        <f t="shared" si="56"/>
        <v>3.8846153846153891E-2</v>
      </c>
      <c r="Z206" s="65">
        <f>IFERROR(VLOOKUP($D206,'Previous Data'!$A$2:$BD$350,18,FALSE),"")</f>
        <v>9.4544999999999995</v>
      </c>
      <c r="AA206" s="65">
        <f>IFERROR(VLOOKUP($D206,'Previous Data'!$A$2:$BD$350,2,FALSE),"")</f>
        <v>9.36</v>
      </c>
      <c r="AB206" s="15">
        <f t="shared" si="57"/>
        <v>1.009615384615385E-2</v>
      </c>
      <c r="AC206" s="96" t="str">
        <f t="shared" si="58"/>
        <v/>
      </c>
      <c r="AD206" s="69">
        <f>IFERROR(VLOOKUP($D206,'Today''s Data'!$A$2:$BD$350,9,FALSE),"")</f>
        <v>2475500</v>
      </c>
      <c r="AE206" s="69">
        <f>IFERROR(VLOOKUP($D206,'Today''s Data'!$A$2:$BD$350,39,FALSE),"")</f>
        <v>2601545</v>
      </c>
      <c r="AF206" s="15">
        <f t="shared" si="59"/>
        <v>0.95154994435998608</v>
      </c>
      <c r="AG206" s="72">
        <f>IFERROR(VLOOKUP($D206,'Today''s Data'!$A$2:$BD$350,10,FALSE),"")</f>
        <v>22571163</v>
      </c>
      <c r="AH206" s="15">
        <f>IFERROR(VLOOKUP($D206,'Today''s Data'!$A$2:$BD$350,32,FALSE),"")</f>
        <v>2.0500000000000001E-2</v>
      </c>
      <c r="AI206" s="12" t="str">
        <f>IFERROR(VLOOKUP($D206,'Today''s Data'!$A$2:$BD$350,33,FALSE),"")</f>
        <v>LOW</v>
      </c>
      <c r="AJ206" s="15">
        <f>IFERROR(VLOOKUP($D206,'Today''s Data'!$A$2:$BG$350,48,FALSE),"")</f>
        <v>-2.6700000000000002E-2</v>
      </c>
      <c r="AK206" s="15">
        <f>IFERROR(VLOOKUP($D206,'Today''s Data'!$A$2:$BG$350,47,FALSE),"")</f>
        <v>-5.21E-2</v>
      </c>
      <c r="AL206" s="15">
        <f>IFERROR(VLOOKUP($D206,'Today''s Data'!$A$2:$BG$350,46,FALSE),"")</f>
        <v>-7.6E-3</v>
      </c>
      <c r="AM206" s="65">
        <v>9375104497</v>
      </c>
      <c r="AN206" s="65">
        <f t="shared" si="60"/>
        <v>85313450922.699997</v>
      </c>
      <c r="AO206" s="65" t="s">
        <v>673</v>
      </c>
      <c r="AP206" s="57">
        <f>IFERROR(VLOOKUP($D206,'Today''s Data'!$A$2:$BG$350,50,FALSE),"")</f>
        <v>-17709978.0002</v>
      </c>
    </row>
    <row r="207" spans="2:42" ht="16.5" hidden="1" customHeight="1" x14ac:dyDescent="0.35">
      <c r="B207" s="67">
        <v>202</v>
      </c>
      <c r="C207" s="11" t="s">
        <v>313</v>
      </c>
      <c r="D207" s="92" t="s">
        <v>314</v>
      </c>
      <c r="E207" s="12" t="s">
        <v>43</v>
      </c>
      <c r="F207" s="13" t="s">
        <v>113</v>
      </c>
      <c r="G207" s="65">
        <f>IFERROR(VLOOKUP($D207,'Today''s Data'!$A$2:$BD$350,2,FALSE),"")</f>
        <v>4.75</v>
      </c>
      <c r="H207" s="53">
        <f>IFERROR(VLOOKUP($D207,'Today''s Data'!$A$2:$BD$350,4,FALSE),"")</f>
        <v>1.06E-2</v>
      </c>
      <c r="I207" s="14">
        <f>IFERROR(VLOOKUP($D207,'Today''s Data'!$A$2:$BD$350,29,FALSE),"")</f>
        <v>39.041520200500003</v>
      </c>
      <c r="J207" s="65">
        <f>IFERROR(VLOOKUP($D207,'Today''s Data'!$A$2:$BD$350,20,FALSE),"")</f>
        <v>5.8288000000000002</v>
      </c>
      <c r="K207" s="65">
        <f>IFERROR(VLOOKUP(D207,'Today''s Data'!$A$2:$BD$350,2,FALSE),"")</f>
        <v>4.75</v>
      </c>
      <c r="L207" s="15">
        <f t="shared" si="51"/>
        <v>0.22711578947368424</v>
      </c>
      <c r="M207" s="65">
        <f>IFERROR(VLOOKUP($D207,'Previous Data'!$A$2:$BD$350,20,FALSE),"")</f>
        <v>5.8692000000000002</v>
      </c>
      <c r="N207" s="65">
        <f>IFERROR(VLOOKUP($D207,'Previous Data'!$A$2:$BD$350,2,FALSE),"")</f>
        <v>4.67</v>
      </c>
      <c r="O207" s="15">
        <f t="shared" si="52"/>
        <v>0.25678800856531053</v>
      </c>
      <c r="P207" s="65">
        <f>IFERROR(VLOOKUP($D207,'Today''s Data'!$A$2:$BD$350,19,FALSE),"")</f>
        <v>5.2683999999999997</v>
      </c>
      <c r="Q207" s="65">
        <f>IFERROR(VLOOKUP($D207,'Today''s Data'!$A$2:$BD$350,2,FALSE),"")</f>
        <v>4.75</v>
      </c>
      <c r="R207" s="15">
        <f t="shared" si="53"/>
        <v>0.1091368421052631</v>
      </c>
      <c r="S207" s="65">
        <f>IFERROR(VLOOKUP($D207,'Previous Data'!$A$2:$BD$350,19,FALSE),"")</f>
        <v>5.3201999999999998</v>
      </c>
      <c r="T207" s="65">
        <f>IFERROR(VLOOKUP($D207,'Previous Data'!$A$2:$BD$350,2,FALSE),"")</f>
        <v>4.67</v>
      </c>
      <c r="U207" s="15">
        <f t="shared" si="54"/>
        <v>0.1392291220556745</v>
      </c>
      <c r="V207" s="64">
        <f t="shared" si="55"/>
        <v>0.10637005542479699</v>
      </c>
      <c r="W207" s="65">
        <f>IFERROR(VLOOKUP($D207,'Today''s Data'!$A$2:$BD$350,18,FALSE),"")</f>
        <v>4.8319999999999999</v>
      </c>
      <c r="X207" s="65">
        <f>IFERROR(VLOOKUP($D207,'Today''s Data'!$A$2:$BD$350,2,FALSE),"")</f>
        <v>4.75</v>
      </c>
      <c r="Y207" s="15">
        <f t="shared" si="56"/>
        <v>1.726315789473681E-2</v>
      </c>
      <c r="Z207" s="65">
        <f>IFERROR(VLOOKUP($D207,'Previous Data'!$A$2:$BD$350,18,FALSE),"")</f>
        <v>4.8680000000000003</v>
      </c>
      <c r="AA207" s="65">
        <f>IFERROR(VLOOKUP($D207,'Previous Data'!$A$2:$BD$350,2,FALSE),"")</f>
        <v>4.67</v>
      </c>
      <c r="AB207" s="15">
        <f t="shared" si="57"/>
        <v>4.2398286937901583E-2</v>
      </c>
      <c r="AC207" s="96" t="str">
        <f t="shared" si="58"/>
        <v>REVERSE AOTS</v>
      </c>
      <c r="AD207" s="69">
        <f>IFERROR(VLOOKUP($D207,'Today''s Data'!$A$2:$BD$350,9,FALSE),"")</f>
        <v>111000</v>
      </c>
      <c r="AE207" s="69">
        <f>IFERROR(VLOOKUP($D207,'Today''s Data'!$A$2:$BD$350,39,FALSE),"")</f>
        <v>115095</v>
      </c>
      <c r="AF207" s="15">
        <f t="shared" si="59"/>
        <v>0.96442069594682656</v>
      </c>
      <c r="AG207" s="72">
        <f>IFERROR(VLOOKUP($D207,'Today''s Data'!$A$2:$BD$350,10,FALSE),"")</f>
        <v>516790</v>
      </c>
      <c r="AH207" s="15">
        <f>IFERROR(VLOOKUP($D207,'Today''s Data'!$A$2:$BD$350,32,FALSE),"")</f>
        <v>3.2099999999999997E-2</v>
      </c>
      <c r="AI207" s="12" t="str">
        <f>IFERROR(VLOOKUP($D207,'Today''s Data'!$A$2:$BD$350,33,FALSE),"")</f>
        <v>NEUTRAL</v>
      </c>
      <c r="AJ207" s="15">
        <f>IFERROR(VLOOKUP($D207,'Today''s Data'!$A$2:$BG$350,48,FALSE),"")</f>
        <v>2.3699999999999999E-2</v>
      </c>
      <c r="AK207" s="15">
        <f>IFERROR(VLOOKUP($D207,'Today''s Data'!$A$2:$BG$350,47,FALSE),"")</f>
        <v>-2.86E-2</v>
      </c>
      <c r="AL207" s="15">
        <f>IFERROR(VLOOKUP($D207,'Today''s Data'!$A$2:$BG$350,46,FALSE),"")</f>
        <v>-0.2213</v>
      </c>
      <c r="AM207" s="65">
        <v>568711842</v>
      </c>
      <c r="AN207" s="65">
        <f t="shared" si="60"/>
        <v>2701381249.5</v>
      </c>
      <c r="AO207" s="65" t="str">
        <f t="shared" si="61"/>
        <v>4TH LINER</v>
      </c>
      <c r="AP207" s="57">
        <f>IFERROR(VLOOKUP($D207,'Today''s Data'!$A$2:$BG$350,50,FALSE),"")</f>
        <v>399209.99969999999</v>
      </c>
    </row>
    <row r="208" spans="2:42" ht="16.5" hidden="1" customHeight="1" x14ac:dyDescent="0.35">
      <c r="B208" s="68">
        <v>203</v>
      </c>
      <c r="C208" s="59" t="s">
        <v>315</v>
      </c>
      <c r="D208" s="93" t="s">
        <v>316</v>
      </c>
      <c r="E208" s="58" t="s">
        <v>39</v>
      </c>
      <c r="F208" s="60" t="s">
        <v>47</v>
      </c>
      <c r="G208" s="65">
        <f>IFERROR(VLOOKUP($D208,'Today''s Data'!$A$2:$BD$350,2,FALSE),"")</f>
        <v>625</v>
      </c>
      <c r="H208" s="53">
        <f>IFERROR(VLOOKUP($D208,'Today''s Data'!$A$2:$BD$350,4,FALSE),"")</f>
        <v>-1.8100000000000002E-2</v>
      </c>
      <c r="I208" s="14">
        <f>IFERROR(VLOOKUP($D208,'Today''s Data'!$A$2:$BD$350,29,FALSE),"")</f>
        <v>55.265493585999998</v>
      </c>
      <c r="J208" s="65">
        <f>IFERROR(VLOOKUP($D208,'Today''s Data'!$A$2:$BD$350,20,FALSE),"")</f>
        <v>491.93599999999998</v>
      </c>
      <c r="K208" s="65">
        <f>IFERROR(VLOOKUP(D208,'Today''s Data'!$A$2:$BD$350,2,FALSE),"")</f>
        <v>625</v>
      </c>
      <c r="L208" s="15">
        <f t="shared" si="51"/>
        <v>0.27049047030508039</v>
      </c>
      <c r="M208" s="65">
        <f>IFERROR(VLOOKUP($D208,'Previous Data'!$A$2:$BD$350,20,FALSE),"")</f>
        <v>485.53100000000001</v>
      </c>
      <c r="N208" s="65">
        <f>IFERROR(VLOOKUP($D208,'Previous Data'!$A$2:$BD$350,2,FALSE),"")</f>
        <v>644</v>
      </c>
      <c r="O208" s="15">
        <f t="shared" si="52"/>
        <v>0.32638286741732248</v>
      </c>
      <c r="P208" s="65">
        <f>IFERROR(VLOOKUP($D208,'Today''s Data'!$A$2:$BD$350,19,FALSE),"")</f>
        <v>579.89</v>
      </c>
      <c r="Q208" s="65">
        <f>IFERROR(VLOOKUP($D208,'Today''s Data'!$A$2:$BD$350,2,FALSE),"")</f>
        <v>625</v>
      </c>
      <c r="R208" s="15">
        <f t="shared" si="53"/>
        <v>7.7790615461553081E-2</v>
      </c>
      <c r="S208" s="65">
        <f>IFERROR(VLOOKUP($D208,'Previous Data'!$A$2:$BD$350,19,FALSE),"")</f>
        <v>576.91999999999996</v>
      </c>
      <c r="T208" s="65">
        <f>IFERROR(VLOOKUP($D208,'Previous Data'!$A$2:$BD$350,2,FALSE),"")</f>
        <v>644</v>
      </c>
      <c r="U208" s="15">
        <f t="shared" si="54"/>
        <v>0.11627262012064073</v>
      </c>
      <c r="V208" s="64">
        <f t="shared" si="55"/>
        <v>0.17879155012034087</v>
      </c>
      <c r="W208" s="65">
        <f>IFERROR(VLOOKUP($D208,'Today''s Data'!$A$2:$BD$350,18,FALSE),"")</f>
        <v>627.5</v>
      </c>
      <c r="X208" s="65">
        <f>IFERROR(VLOOKUP($D208,'Today''s Data'!$A$2:$BD$350,2,FALSE),"")</f>
        <v>625</v>
      </c>
      <c r="Y208" s="15">
        <f t="shared" si="56"/>
        <v>4.0000000000000001E-3</v>
      </c>
      <c r="Z208" s="65">
        <f>IFERROR(VLOOKUP($D208,'Previous Data'!$A$2:$BD$350,18,FALSE),"")</f>
        <v>625.70000000000005</v>
      </c>
      <c r="AA208" s="65">
        <f>IFERROR(VLOOKUP($D208,'Previous Data'!$A$2:$BD$350,2,FALSE),"")</f>
        <v>644</v>
      </c>
      <c r="AB208" s="15">
        <f t="shared" si="57"/>
        <v>2.9247243087741653E-2</v>
      </c>
      <c r="AC208" s="96" t="str">
        <f t="shared" si="58"/>
        <v>AOTS</v>
      </c>
      <c r="AD208" s="69">
        <f>IFERROR(VLOOKUP($D208,'Today''s Data'!$A$2:$BD$350,9,FALSE),"")</f>
        <v>52010</v>
      </c>
      <c r="AE208" s="69">
        <f>IFERROR(VLOOKUP($D208,'Today''s Data'!$A$2:$BD$350,39,FALSE),"")</f>
        <v>57876</v>
      </c>
      <c r="AF208" s="15">
        <f t="shared" si="59"/>
        <v>0.89864537977745529</v>
      </c>
      <c r="AG208" s="72">
        <f>IFERROR(VLOOKUP($D208,'Today''s Data'!$A$2:$BD$350,10,FALSE),"")</f>
        <v>32608185</v>
      </c>
      <c r="AH208" s="15">
        <f>IFERROR(VLOOKUP($D208,'Today''s Data'!$A$2:$BD$350,32,FALSE),"")</f>
        <v>3.4299999999999997E-2</v>
      </c>
      <c r="AI208" s="12" t="str">
        <f>IFERROR(VLOOKUP($D208,'Today''s Data'!$A$2:$BD$350,33,FALSE),"")</f>
        <v>NEUTRAL</v>
      </c>
      <c r="AJ208" s="15">
        <f>IFERROR(VLOOKUP($D208,'Today''s Data'!$A$2:$BG$350,48,FALSE),"")</f>
        <v>1.0500000000000001E-2</v>
      </c>
      <c r="AK208" s="15">
        <f>IFERROR(VLOOKUP($D208,'Today''s Data'!$A$2:$BG$350,47,FALSE),"")</f>
        <v>6.4000000000000003E-3</v>
      </c>
      <c r="AL208" s="15">
        <f>IFERROR(VLOOKUP($D208,'Today''s Data'!$A$2:$BG$350,46,FALSE),"")</f>
        <v>0.18149999999999999</v>
      </c>
      <c r="AM208" s="65">
        <v>166667096</v>
      </c>
      <c r="AN208" s="65">
        <f t="shared" si="60"/>
        <v>104166935000</v>
      </c>
      <c r="AO208" s="65" t="str">
        <f t="shared" si="61"/>
        <v>2ND LINER</v>
      </c>
      <c r="AP208" s="57">
        <f>IFERROR(VLOOKUP($D208,'Today''s Data'!$A$2:$BG$350,50,FALSE),"")</f>
        <v>8739265</v>
      </c>
    </row>
    <row r="209" spans="2:42" ht="16.5" hidden="1" customHeight="1" x14ac:dyDescent="0.35">
      <c r="B209" s="67">
        <v>204</v>
      </c>
      <c r="C209" s="11" t="s">
        <v>317</v>
      </c>
      <c r="D209" s="92" t="s">
        <v>453</v>
      </c>
      <c r="E209" s="12" t="s">
        <v>39</v>
      </c>
      <c r="F209" s="13" t="s">
        <v>47</v>
      </c>
      <c r="G209" s="65">
        <f>IFERROR(VLOOKUP($D209,'Today''s Data'!$A$2:$BD$350,2,FALSE),"")</f>
        <v>1000</v>
      </c>
      <c r="H209" s="53">
        <f>IFERROR(VLOOKUP($D209,'Today''s Data'!$A$2:$BD$350,4,FALSE),"")</f>
        <v>1.01E-2</v>
      </c>
      <c r="I209" s="14">
        <f>IFERROR(VLOOKUP($D209,'Today''s Data'!$A$2:$BD$350,29,FALSE),"")</f>
        <v>49.101253170500001</v>
      </c>
      <c r="J209" s="65">
        <f>IFERROR(VLOOKUP($D209,'Today''s Data'!$A$2:$BD$350,20,FALSE),"")</f>
        <v>1008.58</v>
      </c>
      <c r="K209" s="65">
        <f>IFERROR(VLOOKUP(D209,'Today''s Data'!$A$2:$BD$350,2,FALSE),"")</f>
        <v>1000</v>
      </c>
      <c r="L209" s="15">
        <f t="shared" si="51"/>
        <v>8.5800000000000407E-3</v>
      </c>
      <c r="M209" s="65">
        <f>IFERROR(VLOOKUP($D209,'Previous Data'!$A$2:$BD$350,20,FALSE),"")</f>
        <v>1008.92</v>
      </c>
      <c r="N209" s="65">
        <f>IFERROR(VLOOKUP($D209,'Previous Data'!$A$2:$BD$350,2,FALSE),"")</f>
        <v>999</v>
      </c>
      <c r="O209" s="15">
        <f t="shared" si="52"/>
        <v>9.9299299299298888E-3</v>
      </c>
      <c r="P209" s="65">
        <f>IFERROR(VLOOKUP($D209,'Today''s Data'!$A$2:$BD$350,19,FALSE),"")</f>
        <v>1002.72</v>
      </c>
      <c r="Q209" s="65">
        <f>IFERROR(VLOOKUP($D209,'Today''s Data'!$A$2:$BD$350,2,FALSE),"")</f>
        <v>1000</v>
      </c>
      <c r="R209" s="15">
        <f t="shared" si="53"/>
        <v>2.7200000000000271E-3</v>
      </c>
      <c r="S209" s="65">
        <f>IFERROR(VLOOKUP($D209,'Previous Data'!$A$2:$BD$350,19,FALSE),"")</f>
        <v>1003.48</v>
      </c>
      <c r="T209" s="65">
        <f>IFERROR(VLOOKUP($D209,'Previous Data'!$A$2:$BD$350,2,FALSE),"")</f>
        <v>999</v>
      </c>
      <c r="U209" s="15">
        <f t="shared" si="54"/>
        <v>4.4844844844845024E-3</v>
      </c>
      <c r="V209" s="64">
        <f t="shared" si="55"/>
        <v>5.8441040370193209E-3</v>
      </c>
      <c r="W209" s="65">
        <f>IFERROR(VLOOKUP($D209,'Today''s Data'!$A$2:$BD$350,18,FALSE),"")</f>
        <v>1000.75</v>
      </c>
      <c r="X209" s="65">
        <f>IFERROR(VLOOKUP($D209,'Today''s Data'!$A$2:$BD$350,2,FALSE),"")</f>
        <v>1000</v>
      </c>
      <c r="Y209" s="15">
        <f t="shared" si="56"/>
        <v>7.5000000000000002E-4</v>
      </c>
      <c r="Z209" s="65">
        <f>IFERROR(VLOOKUP($D209,'Previous Data'!$A$2:$BD$350,18,FALSE),"")</f>
        <v>1001.35</v>
      </c>
      <c r="AA209" s="65">
        <f>IFERROR(VLOOKUP($D209,'Previous Data'!$A$2:$BD$350,2,FALSE),"")</f>
        <v>999</v>
      </c>
      <c r="AB209" s="15">
        <f t="shared" si="57"/>
        <v>2.352352352352375E-3</v>
      </c>
      <c r="AC209" s="96" t="str">
        <f t="shared" si="58"/>
        <v>REVERSE AOTS</v>
      </c>
      <c r="AD209" s="69">
        <f>IFERROR(VLOOKUP($D209,'Today''s Data'!$A$2:$BD$350,9,FALSE),"")</f>
        <v>810</v>
      </c>
      <c r="AE209" s="69">
        <f>IFERROR(VLOOKUP($D209,'Today''s Data'!$A$2:$BD$350,39,FALSE),"")</f>
        <v>2124</v>
      </c>
      <c r="AF209" s="15">
        <f t="shared" si="59"/>
        <v>0.38135593220338981</v>
      </c>
      <c r="AG209" s="72">
        <f>IFERROR(VLOOKUP($D209,'Today''s Data'!$A$2:$BD$350,10,FALSE),"")</f>
        <v>810000</v>
      </c>
      <c r="AH209" s="15">
        <f>IFERROR(VLOOKUP($D209,'Today''s Data'!$A$2:$BD$350,32,FALSE),"")</f>
        <v>6.1000000000000004E-3</v>
      </c>
      <c r="AI209" s="12" t="str">
        <f>IFERROR(VLOOKUP($D209,'Today''s Data'!$A$2:$BD$350,33,FALSE),"")</f>
        <v>LOW</v>
      </c>
      <c r="AJ209" s="15">
        <f>IFERROR(VLOOKUP($D209,'Today''s Data'!$A$2:$BG$350,48,FALSE),"")</f>
        <v>2E-3</v>
      </c>
      <c r="AK209" s="15">
        <f>IFERROR(VLOOKUP($D209,'Today''s Data'!$A$2:$BG$350,47,FALSE),"")</f>
        <v>-2E-3</v>
      </c>
      <c r="AL209" s="15">
        <f>IFERROR(VLOOKUP($D209,'Today''s Data'!$A$2:$BG$350,46,FALSE),"")</f>
        <v>0</v>
      </c>
      <c r="AM209" s="65">
        <v>15000000</v>
      </c>
      <c r="AN209" s="65">
        <f t="shared" si="60"/>
        <v>15000000000</v>
      </c>
      <c r="AO209" s="65" t="str">
        <f t="shared" si="61"/>
        <v>3RD LINER</v>
      </c>
      <c r="AP209" s="57">
        <f>IFERROR(VLOOKUP($D209,'Today''s Data'!$A$2:$BG$350,50,FALSE),"")</f>
        <v>0</v>
      </c>
    </row>
    <row r="210" spans="2:42" ht="16.5" hidden="1" customHeight="1" x14ac:dyDescent="0.35">
      <c r="B210" s="67">
        <v>205</v>
      </c>
      <c r="C210" s="59" t="s">
        <v>318</v>
      </c>
      <c r="D210" s="93" t="s">
        <v>319</v>
      </c>
      <c r="E210" s="58" t="s">
        <v>10</v>
      </c>
      <c r="F210" s="60" t="s">
        <v>99</v>
      </c>
      <c r="G210" s="65">
        <f>IFERROR(VLOOKUP($D210,'Today''s Data'!$A$2:$BD$350,2,FALSE),"")</f>
        <v>49</v>
      </c>
      <c r="H210" s="53">
        <f>IFERROR(VLOOKUP($D210,'Today''s Data'!$A$2:$BD$350,4,FALSE),"")</f>
        <v>-2.9700000000000001E-2</v>
      </c>
      <c r="I210" s="14">
        <f>IFERROR(VLOOKUP($D210,'Today''s Data'!$A$2:$BD$350,29,FALSE),"")</f>
        <v>27.6691519094</v>
      </c>
      <c r="J210" s="65">
        <f>IFERROR(VLOOKUP($D210,'Today''s Data'!$A$2:$BD$350,20,FALSE),"")</f>
        <v>51.192</v>
      </c>
      <c r="K210" s="65">
        <f>IFERROR(VLOOKUP(D210,'Today''s Data'!$A$2:$BD$350,2,FALSE),"")</f>
        <v>49</v>
      </c>
      <c r="L210" s="15">
        <f t="shared" si="51"/>
        <v>4.4734693877551024E-2</v>
      </c>
      <c r="M210" s="65">
        <f>IFERROR(VLOOKUP($D210,'Previous Data'!$A$2:$BD$350,20,FALSE),"")</f>
        <v>51.231999999999999</v>
      </c>
      <c r="N210" s="65">
        <f>IFERROR(VLOOKUP($D210,'Previous Data'!$A$2:$BD$350,2,FALSE),"")</f>
        <v>51</v>
      </c>
      <c r="O210" s="15">
        <f t="shared" si="52"/>
        <v>4.5490196078431236E-3</v>
      </c>
      <c r="P210" s="65">
        <f>IFERROR(VLOOKUP($D210,'Today''s Data'!$A$2:$BD$350,19,FALSE),"")</f>
        <v>51.584000000000003</v>
      </c>
      <c r="Q210" s="65">
        <f>IFERROR(VLOOKUP($D210,'Today''s Data'!$A$2:$BD$350,2,FALSE),"")</f>
        <v>49</v>
      </c>
      <c r="R210" s="15">
        <f t="shared" si="53"/>
        <v>5.2734693877551087E-2</v>
      </c>
      <c r="S210" s="65">
        <f>IFERROR(VLOOKUP($D210,'Previous Data'!$A$2:$BD$350,19,FALSE),"")</f>
        <v>51.566000000000003</v>
      </c>
      <c r="T210" s="65">
        <f>IFERROR(VLOOKUP($D210,'Previous Data'!$A$2:$BD$350,2,FALSE),"")</f>
        <v>51</v>
      </c>
      <c r="U210" s="15">
        <f t="shared" si="54"/>
        <v>1.1098039215686323E-2</v>
      </c>
      <c r="V210" s="64">
        <f t="shared" si="55"/>
        <v>7.6574464760119356E-3</v>
      </c>
      <c r="W210" s="65">
        <f>IFERROR(VLOOKUP($D210,'Today''s Data'!$A$2:$BD$350,18,FALSE),"")</f>
        <v>51.59</v>
      </c>
      <c r="X210" s="65">
        <f>IFERROR(VLOOKUP($D210,'Today''s Data'!$A$2:$BD$350,2,FALSE),"")</f>
        <v>49</v>
      </c>
      <c r="Y210" s="15">
        <f t="shared" si="56"/>
        <v>5.2857142857142929E-2</v>
      </c>
      <c r="Z210" s="65">
        <f>IFERROR(VLOOKUP($D210,'Previous Data'!$A$2:$BD$350,18,FALSE),"")</f>
        <v>52.01</v>
      </c>
      <c r="AA210" s="65">
        <f>IFERROR(VLOOKUP($D210,'Previous Data'!$A$2:$BD$350,2,FALSE),"")</f>
        <v>51</v>
      </c>
      <c r="AB210" s="15">
        <f t="shared" si="57"/>
        <v>1.9803921568627411E-2</v>
      </c>
      <c r="AC210" s="96" t="str">
        <f t="shared" si="58"/>
        <v>AOTS</v>
      </c>
      <c r="AD210" s="69">
        <f>IFERROR(VLOOKUP($D210,'Today''s Data'!$A$2:$BD$350,9,FALSE),"")</f>
        <v>2253430</v>
      </c>
      <c r="AE210" s="69">
        <f>IFERROR(VLOOKUP($D210,'Today''s Data'!$A$2:$BD$350,39,FALSE),"")</f>
        <v>1413097</v>
      </c>
      <c r="AF210" s="15">
        <f t="shared" si="59"/>
        <v>1.5946746755530583</v>
      </c>
      <c r="AG210" s="72">
        <f>IFERROR(VLOOKUP($D210,'Today''s Data'!$A$2:$BD$350,10,FALSE),"")</f>
        <v>111718835.5</v>
      </c>
      <c r="AH210" s="15">
        <f>IFERROR(VLOOKUP($D210,'Today''s Data'!$A$2:$BD$350,32,FALSE),"")</f>
        <v>2.1399999999999999E-2</v>
      </c>
      <c r="AI210" s="12" t="str">
        <f>IFERROR(VLOOKUP($D210,'Today''s Data'!$A$2:$BD$350,33,FALSE),"")</f>
        <v>LOW</v>
      </c>
      <c r="AJ210" s="15">
        <f>IFERROR(VLOOKUP($D210,'Today''s Data'!$A$2:$BG$350,48,FALSE),"")</f>
        <v>-3.9199999999999999E-2</v>
      </c>
      <c r="AK210" s="15">
        <f>IFERROR(VLOOKUP($D210,'Today''s Data'!$A$2:$BG$350,47,FALSE),"")</f>
        <v>-8.0699999999999994E-2</v>
      </c>
      <c r="AL210" s="15">
        <f>IFERROR(VLOOKUP($D210,'Today''s Data'!$A$2:$BG$350,46,FALSE),"")</f>
        <v>-0.02</v>
      </c>
      <c r="AM210" s="65">
        <v>2765381406</v>
      </c>
      <c r="AN210" s="65">
        <f t="shared" si="60"/>
        <v>135503688894</v>
      </c>
      <c r="AO210" s="65" t="str">
        <f t="shared" si="61"/>
        <v>2ND LINER</v>
      </c>
      <c r="AP210" s="57">
        <f>IFERROR(VLOOKUP($D210,'Today''s Data'!$A$2:$BG$350,50,FALSE),"")</f>
        <v>-190351101</v>
      </c>
    </row>
    <row r="211" spans="2:42" ht="16.5" hidden="1" customHeight="1" x14ac:dyDescent="0.35">
      <c r="B211" s="68">
        <v>206</v>
      </c>
      <c r="C211" s="11" t="s">
        <v>320</v>
      </c>
      <c r="D211" s="92" t="s">
        <v>321</v>
      </c>
      <c r="E211" s="12" t="s">
        <v>10</v>
      </c>
      <c r="F211" s="13" t="s">
        <v>112</v>
      </c>
      <c r="G211" s="65">
        <f>IFERROR(VLOOKUP($D211,'Today''s Data'!$A$2:$BD$350,2,FALSE),"")</f>
        <v>0.34499999999999997</v>
      </c>
      <c r="H211" s="53">
        <f>IFERROR(VLOOKUP($D211,'Today''s Data'!$A$2:$BD$350,4,FALSE),"")</f>
        <v>-2.8199999999999999E-2</v>
      </c>
      <c r="I211" s="14">
        <f>IFERROR(VLOOKUP($D211,'Today''s Data'!$A$2:$BD$350,29,FALSE),"")</f>
        <v>46.667878836299998</v>
      </c>
      <c r="J211" s="65">
        <f>IFERROR(VLOOKUP($D211,'Today''s Data'!$A$2:$BD$350,20,FALSE),"")</f>
        <v>0.36735000000000001</v>
      </c>
      <c r="K211" s="65">
        <f>IFERROR(VLOOKUP(D211,'Today''s Data'!$A$2:$BD$350,2,FALSE),"")</f>
        <v>0.34499999999999997</v>
      </c>
      <c r="L211" s="15">
        <f t="shared" si="51"/>
        <v>6.4782608695652291E-2</v>
      </c>
      <c r="M211" s="65">
        <f>IFERROR(VLOOKUP($D211,'Previous Data'!$A$2:$BD$350,20,FALSE),"")</f>
        <v>0.36845</v>
      </c>
      <c r="N211" s="65">
        <f>IFERROR(VLOOKUP($D211,'Previous Data'!$A$2:$BD$350,2,FALSE),"")</f>
        <v>0.34</v>
      </c>
      <c r="O211" s="15">
        <f t="shared" si="52"/>
        <v>8.3676470588235213E-2</v>
      </c>
      <c r="P211" s="65">
        <f>IFERROR(VLOOKUP($D211,'Today''s Data'!$A$2:$BD$350,19,FALSE),"")</f>
        <v>0.35649999999999998</v>
      </c>
      <c r="Q211" s="65">
        <f>IFERROR(VLOOKUP($D211,'Today''s Data'!$A$2:$BD$350,2,FALSE),"")</f>
        <v>0.34499999999999997</v>
      </c>
      <c r="R211" s="15">
        <f t="shared" si="53"/>
        <v>3.3333333333333368E-2</v>
      </c>
      <c r="S211" s="65">
        <f>IFERROR(VLOOKUP($D211,'Previous Data'!$A$2:$BD$350,19,FALSE),"")</f>
        <v>0.35630000000000001</v>
      </c>
      <c r="T211" s="65">
        <f>IFERROR(VLOOKUP($D211,'Previous Data'!$A$2:$BD$350,2,FALSE),"")</f>
        <v>0.34</v>
      </c>
      <c r="U211" s="15">
        <f t="shared" si="54"/>
        <v>4.7941176470588175E-2</v>
      </c>
      <c r="V211" s="64">
        <f t="shared" si="55"/>
        <v>3.0434782608695726E-2</v>
      </c>
      <c r="W211" s="65">
        <f>IFERROR(VLOOKUP($D211,'Today''s Data'!$A$2:$BD$350,18,FALSE),"")</f>
        <v>0.35049999999999998</v>
      </c>
      <c r="X211" s="65">
        <f>IFERROR(VLOOKUP($D211,'Today''s Data'!$A$2:$BD$350,2,FALSE),"")</f>
        <v>0.34499999999999997</v>
      </c>
      <c r="Y211" s="15">
        <f t="shared" si="56"/>
        <v>1.5942028985507263E-2</v>
      </c>
      <c r="Z211" s="65">
        <f>IFERROR(VLOOKUP($D211,'Previous Data'!$A$2:$BD$350,18,FALSE),"")</f>
        <v>0.35225000000000001</v>
      </c>
      <c r="AA211" s="65">
        <f>IFERROR(VLOOKUP($D211,'Previous Data'!$A$2:$BD$350,2,FALSE),"")</f>
        <v>0.34</v>
      </c>
      <c r="AB211" s="15">
        <f t="shared" si="57"/>
        <v>3.6029411764705831E-2</v>
      </c>
      <c r="AC211" s="96" t="str">
        <f t="shared" si="58"/>
        <v>REVERSE AOTS</v>
      </c>
      <c r="AD211" s="69">
        <f>IFERROR(VLOOKUP($D211,'Today''s Data'!$A$2:$BD$350,9,FALSE),"")</f>
        <v>440000</v>
      </c>
      <c r="AE211" s="69">
        <f>IFERROR(VLOOKUP($D211,'Today''s Data'!$A$2:$BD$350,39,FALSE),"")</f>
        <v>544500</v>
      </c>
      <c r="AF211" s="15">
        <f t="shared" si="59"/>
        <v>0.80808080808080807</v>
      </c>
      <c r="AG211" s="72">
        <f>IFERROR(VLOOKUP($D211,'Today''s Data'!$A$2:$BD$350,10,FALSE),"")</f>
        <v>151800</v>
      </c>
      <c r="AH211" s="15">
        <f>IFERROR(VLOOKUP($D211,'Today''s Data'!$A$2:$BD$350,32,FALSE),"")</f>
        <v>4.1300000000000003E-2</v>
      </c>
      <c r="AI211" s="12" t="str">
        <f>IFERROR(VLOOKUP($D211,'Today''s Data'!$A$2:$BD$350,33,FALSE),"")</f>
        <v>NEUTRAL</v>
      </c>
      <c r="AJ211" s="15">
        <f>IFERROR(VLOOKUP($D211,'Today''s Data'!$A$2:$BG$350,48,FALSE),"")</f>
        <v>-1.43E-2</v>
      </c>
      <c r="AK211" s="15">
        <f>IFERROR(VLOOKUP($D211,'Today''s Data'!$A$2:$BG$350,47,FALSE),"")</f>
        <v>-4.1700000000000001E-2</v>
      </c>
      <c r="AL211" s="15">
        <f>IFERROR(VLOOKUP($D211,'Today''s Data'!$A$2:$BG$350,46,FALSE),"")</f>
        <v>-5.4800000000000001E-2</v>
      </c>
      <c r="AM211" s="65">
        <v>1990480889</v>
      </c>
      <c r="AN211" s="65">
        <f t="shared" si="60"/>
        <v>686715906.70499992</v>
      </c>
      <c r="AO211" s="65" t="str">
        <f t="shared" si="61"/>
        <v>4TH LINER</v>
      </c>
      <c r="AP211" s="57">
        <f>IFERROR(VLOOKUP($D211,'Today''s Data'!$A$2:$BG$350,50,FALSE),"")</f>
        <v>3600</v>
      </c>
    </row>
    <row r="212" spans="2:42" ht="16.5" hidden="1" customHeight="1" x14ac:dyDescent="0.35">
      <c r="B212" s="67">
        <v>207</v>
      </c>
      <c r="C212" s="59" t="s">
        <v>452</v>
      </c>
      <c r="D212" s="93" t="s">
        <v>449</v>
      </c>
      <c r="E212" s="58" t="s">
        <v>39</v>
      </c>
      <c r="F212" s="60" t="s">
        <v>40</v>
      </c>
      <c r="G212" s="65">
        <f>IFERROR(VLOOKUP($D212,'Today''s Data'!$A$2:$BD$350,2,FALSE),"")</f>
        <v>1.58</v>
      </c>
      <c r="H212" s="53">
        <f>IFERROR(VLOOKUP($D212,'Today''s Data'!$A$2:$BD$350,4,FALSE),"")</f>
        <v>-1.2500000000000001E-2</v>
      </c>
      <c r="I212" s="14">
        <f>IFERROR(VLOOKUP($D212,'Today''s Data'!$A$2:$BD$350,29,FALSE),"")</f>
        <v>41.180530732900003</v>
      </c>
      <c r="J212" s="65">
        <f>IFERROR(VLOOKUP($D212,'Today''s Data'!$A$2:$BD$350,20,FALSE),"")</f>
        <v>1.6637999999999999</v>
      </c>
      <c r="K212" s="65">
        <f>IFERROR(VLOOKUP(D212,'Today''s Data'!$A$2:$BD$350,2,FALSE),"")</f>
        <v>1.58</v>
      </c>
      <c r="L212" s="15">
        <f t="shared" si="51"/>
        <v>5.3037974683544223E-2</v>
      </c>
      <c r="M212" s="65">
        <f>IFERROR(VLOOKUP($D212,'Previous Data'!$A$2:$BD$350,20,FALSE),"")</f>
        <v>1.6677999999999999</v>
      </c>
      <c r="N212" s="65">
        <f>IFERROR(VLOOKUP($D212,'Previous Data'!$A$2:$BD$350,2,FALSE),"")</f>
        <v>1.6</v>
      </c>
      <c r="O212" s="15">
        <f t="shared" si="52"/>
        <v>4.2374999999999913E-2</v>
      </c>
      <c r="P212" s="65">
        <f>IFERROR(VLOOKUP($D212,'Today''s Data'!$A$2:$BD$350,19,FALSE),"")</f>
        <v>1.6517999999999999</v>
      </c>
      <c r="Q212" s="65">
        <f>IFERROR(VLOOKUP($D212,'Today''s Data'!$A$2:$BD$350,2,FALSE),"")</f>
        <v>1.58</v>
      </c>
      <c r="R212" s="15">
        <f t="shared" si="53"/>
        <v>4.5443037974683458E-2</v>
      </c>
      <c r="S212" s="65">
        <f>IFERROR(VLOOKUP($D212,'Previous Data'!$A$2:$BD$350,19,FALSE),"")</f>
        <v>1.6508</v>
      </c>
      <c r="T212" s="65">
        <f>IFERROR(VLOOKUP($D212,'Previous Data'!$A$2:$BD$350,2,FALSE),"")</f>
        <v>1.6</v>
      </c>
      <c r="U212" s="15">
        <f t="shared" si="54"/>
        <v>3.1749999999999973E-2</v>
      </c>
      <c r="V212" s="64">
        <f t="shared" si="55"/>
        <v>7.2648020341445759E-3</v>
      </c>
      <c r="W212" s="65">
        <f>IFERROR(VLOOKUP($D212,'Today''s Data'!$A$2:$BD$350,18,FALSE),"")</f>
        <v>1.6140000000000001</v>
      </c>
      <c r="X212" s="65">
        <f>IFERROR(VLOOKUP($D212,'Today''s Data'!$A$2:$BD$350,2,FALSE),"")</f>
        <v>1.58</v>
      </c>
      <c r="Y212" s="15">
        <f t="shared" si="56"/>
        <v>2.1518987341772169E-2</v>
      </c>
      <c r="Z212" s="65">
        <f>IFERROR(VLOOKUP($D212,'Previous Data'!$A$2:$BD$350,18,FALSE),"")</f>
        <v>1.629</v>
      </c>
      <c r="AA212" s="65">
        <f>IFERROR(VLOOKUP($D212,'Previous Data'!$A$2:$BD$350,2,FALSE),"")</f>
        <v>1.6</v>
      </c>
      <c r="AB212" s="15">
        <f t="shared" si="57"/>
        <v>1.8124999999999947E-2</v>
      </c>
      <c r="AC212" s="96" t="str">
        <f t="shared" si="58"/>
        <v>REVERSE AOTS</v>
      </c>
      <c r="AD212" s="69">
        <f>IFERROR(VLOOKUP($D212,'Today''s Data'!$A$2:$BD$350,9,FALSE),"")</f>
        <v>70000</v>
      </c>
      <c r="AE212" s="69">
        <f>IFERROR(VLOOKUP($D212,'Today''s Data'!$A$2:$BD$350,39,FALSE),"")</f>
        <v>430300</v>
      </c>
      <c r="AF212" s="15">
        <f t="shared" si="59"/>
        <v>0.16267720195212643</v>
      </c>
      <c r="AG212" s="72">
        <f>IFERROR(VLOOKUP($D212,'Today''s Data'!$A$2:$BD$350,10,FALSE),"")</f>
        <v>110210</v>
      </c>
      <c r="AH212" s="15">
        <f>IFERROR(VLOOKUP($D212,'Today''s Data'!$A$2:$BD$350,32,FALSE),"")</f>
        <v>3.0300000000000001E-2</v>
      </c>
      <c r="AI212" s="12" t="str">
        <f>IFERROR(VLOOKUP($D212,'Today''s Data'!$A$2:$BD$350,33,FALSE),"")</f>
        <v>NEUTRAL</v>
      </c>
      <c r="AJ212" s="15">
        <f>IFERROR(VLOOKUP($D212,'Today''s Data'!$A$2:$BG$350,48,FALSE),"")</f>
        <v>3.95E-2</v>
      </c>
      <c r="AK212" s="15">
        <f>IFERROR(VLOOKUP($D212,'Today''s Data'!$A$2:$BG$350,47,FALSE),"")</f>
        <v>-3.0700000000000002E-2</v>
      </c>
      <c r="AL212" s="15">
        <f>IFERROR(VLOOKUP($D212,'Today''s Data'!$A$2:$BG$350,46,FALSE),"")</f>
        <v>6.4000000000000003E-3</v>
      </c>
      <c r="AM212" s="65">
        <v>4889774922</v>
      </c>
      <c r="AN212" s="65">
        <f t="shared" si="60"/>
        <v>7725844376.7600002</v>
      </c>
      <c r="AO212" s="65" t="str">
        <f t="shared" si="61"/>
        <v>3RD LINER</v>
      </c>
      <c r="AP212" s="57">
        <f>IFERROR(VLOOKUP($D212,'Today''s Data'!$A$2:$BG$350,50,FALSE),"")</f>
        <v>255890</v>
      </c>
    </row>
    <row r="213" spans="2:42" ht="16.5" hidden="1" customHeight="1" x14ac:dyDescent="0.35">
      <c r="B213" s="67">
        <v>208</v>
      </c>
      <c r="C213" s="11" t="s">
        <v>322</v>
      </c>
      <c r="D213" s="92" t="s">
        <v>323</v>
      </c>
      <c r="E213" s="12" t="s">
        <v>14</v>
      </c>
      <c r="F213" s="13" t="s">
        <v>14</v>
      </c>
      <c r="G213" s="65">
        <f>IFERROR(VLOOKUP($D213,'Today''s Data'!$A$2:$BD$350,2,FALSE),"")</f>
        <v>0.315</v>
      </c>
      <c r="H213" s="53">
        <f>IFERROR(VLOOKUP($D213,'Today''s Data'!$A$2:$BD$350,4,FALSE),"")</f>
        <v>0.05</v>
      </c>
      <c r="I213" s="14">
        <f>IFERROR(VLOOKUP($D213,'Today''s Data'!$A$2:$BD$350,29,FALSE),"")</f>
        <v>42.428026058</v>
      </c>
      <c r="J213" s="65">
        <f>IFERROR(VLOOKUP($D213,'Today''s Data'!$A$2:$BD$350,20,FALSE),"")</f>
        <v>0.37635000000000002</v>
      </c>
      <c r="K213" s="65">
        <f>IFERROR(VLOOKUP(D213,'Today''s Data'!$A$2:$BD$350,2,FALSE),"")</f>
        <v>0.315</v>
      </c>
      <c r="L213" s="15">
        <f t="shared" si="51"/>
        <v>0.1947619047619048</v>
      </c>
      <c r="M213" s="65">
        <f>IFERROR(VLOOKUP($D213,'Previous Data'!$A$2:$BD$350,20,FALSE),"")</f>
        <v>0.38035000000000002</v>
      </c>
      <c r="N213" s="65">
        <f>IFERROR(VLOOKUP($D213,'Previous Data'!$A$2:$BD$350,2,FALSE),"")</f>
        <v>0.3</v>
      </c>
      <c r="O213" s="15">
        <f t="shared" si="52"/>
        <v>0.26783333333333348</v>
      </c>
      <c r="P213" s="65">
        <f>IFERROR(VLOOKUP($D213,'Today''s Data'!$A$2:$BD$350,19,FALSE),"")</f>
        <v>0.34499999999999997</v>
      </c>
      <c r="Q213" s="65">
        <f>IFERROR(VLOOKUP($D213,'Today''s Data'!$A$2:$BD$350,2,FALSE),"")</f>
        <v>0.315</v>
      </c>
      <c r="R213" s="15">
        <f t="shared" si="53"/>
        <v>9.523809523809515E-2</v>
      </c>
      <c r="S213" s="65">
        <f>IFERROR(VLOOKUP($D213,'Previous Data'!$A$2:$BD$350,19,FALSE),"")</f>
        <v>0.34760000000000002</v>
      </c>
      <c r="T213" s="65">
        <f>IFERROR(VLOOKUP($D213,'Previous Data'!$A$2:$BD$350,2,FALSE),"")</f>
        <v>0.3</v>
      </c>
      <c r="U213" s="15">
        <f t="shared" si="54"/>
        <v>0.15866666666666679</v>
      </c>
      <c r="V213" s="64">
        <f t="shared" si="55"/>
        <v>9.0869565217391438E-2</v>
      </c>
      <c r="W213" s="65">
        <f>IFERROR(VLOOKUP($D213,'Today''s Data'!$A$2:$BD$350,18,FALSE),"")</f>
        <v>0.32324999999999998</v>
      </c>
      <c r="X213" s="65">
        <f>IFERROR(VLOOKUP($D213,'Today''s Data'!$A$2:$BD$350,2,FALSE),"")</f>
        <v>0.315</v>
      </c>
      <c r="Y213" s="15">
        <f t="shared" si="56"/>
        <v>2.6190476190476125E-2</v>
      </c>
      <c r="Z213" s="65">
        <f>IFERROR(VLOOKUP($D213,'Previous Data'!$A$2:$BD$350,18,FALSE),"")</f>
        <v>0.32724999999999999</v>
      </c>
      <c r="AA213" s="65">
        <f>IFERROR(VLOOKUP($D213,'Previous Data'!$A$2:$BD$350,2,FALSE),"")</f>
        <v>0.3</v>
      </c>
      <c r="AB213" s="15">
        <f t="shared" si="57"/>
        <v>9.0833333333333321E-2</v>
      </c>
      <c r="AC213" s="96" t="str">
        <f t="shared" si="58"/>
        <v>REVERSE AOTS</v>
      </c>
      <c r="AD213" s="69">
        <f>IFERROR(VLOOKUP($D213,'Today''s Data'!$A$2:$BD$350,9,FALSE),"")</f>
        <v>2000000</v>
      </c>
      <c r="AE213" s="69">
        <f>IFERROR(VLOOKUP($D213,'Today''s Data'!$A$2:$BD$350,39,FALSE),"")</f>
        <v>1733500</v>
      </c>
      <c r="AF213" s="15">
        <f t="shared" si="59"/>
        <v>1.1537352177675224</v>
      </c>
      <c r="AG213" s="72">
        <f>IFERROR(VLOOKUP($D213,'Today''s Data'!$A$2:$BD$350,10,FALSE),"")</f>
        <v>620100</v>
      </c>
      <c r="AH213" s="15">
        <f>IFERROR(VLOOKUP($D213,'Today''s Data'!$A$2:$BD$350,32,FALSE),"")</f>
        <v>3.27E-2</v>
      </c>
      <c r="AI213" s="12" t="str">
        <f>IFERROR(VLOOKUP($D213,'Today''s Data'!$A$2:$BD$350,33,FALSE),"")</f>
        <v>NEUTRAL</v>
      </c>
      <c r="AJ213" s="15">
        <f>IFERROR(VLOOKUP($D213,'Today''s Data'!$A$2:$BG$350,48,FALSE),"")</f>
        <v>3.2800000000000003E-2</v>
      </c>
      <c r="AK213" s="15">
        <f>IFERROR(VLOOKUP($D213,'Today''s Data'!$A$2:$BG$350,47,FALSE),"")</f>
        <v>-7.3499999999999996E-2</v>
      </c>
      <c r="AL213" s="15">
        <f>IFERROR(VLOOKUP($D213,'Today''s Data'!$A$2:$BG$350,46,FALSE),"")</f>
        <v>-0.11269999999999999</v>
      </c>
      <c r="AM213" s="65">
        <v>1445549830</v>
      </c>
      <c r="AN213" s="65">
        <f t="shared" si="60"/>
        <v>455348196.44999999</v>
      </c>
      <c r="AO213" s="65" t="str">
        <f t="shared" si="61"/>
        <v>4TH LINER</v>
      </c>
      <c r="AP213" s="57">
        <f>IFERROR(VLOOKUP($D213,'Today''s Data'!$A$2:$BG$350,50,FALSE),"")</f>
        <v>-51650</v>
      </c>
    </row>
    <row r="214" spans="2:42" ht="16.5" hidden="1" customHeight="1" x14ac:dyDescent="0.35">
      <c r="B214" s="68">
        <v>209</v>
      </c>
      <c r="C214" s="59" t="s">
        <v>324</v>
      </c>
      <c r="D214" s="93" t="s">
        <v>325</v>
      </c>
      <c r="E214" s="58" t="s">
        <v>39</v>
      </c>
      <c r="F214" s="60" t="s">
        <v>104</v>
      </c>
      <c r="G214" s="65">
        <f>IFERROR(VLOOKUP($D214,'Today''s Data'!$A$2:$BD$350,2,FALSE),"")</f>
        <v>8</v>
      </c>
      <c r="H214" s="53">
        <f>IFERROR(VLOOKUP($D214,'Today''s Data'!$A$2:$BD$350,4,FALSE),"")</f>
        <v>-3.3799999999999997E-2</v>
      </c>
      <c r="I214" s="14">
        <f>IFERROR(VLOOKUP($D214,'Today''s Data'!$A$2:$BD$350,29,FALSE),"")</f>
        <v>39.156707476500003</v>
      </c>
      <c r="J214" s="65">
        <f>IFERROR(VLOOKUP($D214,'Today''s Data'!$A$2:$BD$350,20,FALSE),"")</f>
        <v>8.9939</v>
      </c>
      <c r="K214" s="65">
        <f>IFERROR(VLOOKUP(D214,'Today''s Data'!$A$2:$BD$350,2,FALSE),"")</f>
        <v>8</v>
      </c>
      <c r="L214" s="15">
        <f t="shared" si="51"/>
        <v>0.1242375</v>
      </c>
      <c r="M214" s="65">
        <f>IFERROR(VLOOKUP($D214,'Previous Data'!$A$2:$BD$350,20,FALSE),"")</f>
        <v>9.0306999999999995</v>
      </c>
      <c r="N214" s="65">
        <f>IFERROR(VLOOKUP($D214,'Previous Data'!$A$2:$BD$350,2,FALSE),"")</f>
        <v>8.3000000000000007</v>
      </c>
      <c r="O214" s="15">
        <f t="shared" si="52"/>
        <v>8.8036144578313102E-2</v>
      </c>
      <c r="P214" s="65">
        <f>IFERROR(VLOOKUP($D214,'Today''s Data'!$A$2:$BD$350,19,FALSE),"")</f>
        <v>8.3149999999999995</v>
      </c>
      <c r="Q214" s="65">
        <f>IFERROR(VLOOKUP($D214,'Today''s Data'!$A$2:$BD$350,2,FALSE),"")</f>
        <v>8</v>
      </c>
      <c r="R214" s="15">
        <f t="shared" si="53"/>
        <v>3.9374999999999938E-2</v>
      </c>
      <c r="S214" s="65">
        <f>IFERROR(VLOOKUP($D214,'Previous Data'!$A$2:$BD$350,19,FALSE),"")</f>
        <v>8.3404000000000007</v>
      </c>
      <c r="T214" s="65">
        <f>IFERROR(VLOOKUP($D214,'Previous Data'!$A$2:$BD$350,2,FALSE),"")</f>
        <v>8.3000000000000007</v>
      </c>
      <c r="U214" s="15">
        <f t="shared" si="54"/>
        <v>4.8674698795180705E-3</v>
      </c>
      <c r="V214" s="64">
        <f t="shared" si="55"/>
        <v>8.1647624774503977E-2</v>
      </c>
      <c r="W214" s="65">
        <f>IFERROR(VLOOKUP($D214,'Today''s Data'!$A$2:$BD$350,18,FALSE),"")</f>
        <v>8.1984999999999992</v>
      </c>
      <c r="X214" s="65">
        <f>IFERROR(VLOOKUP($D214,'Today''s Data'!$A$2:$BD$350,2,FALSE),"")</f>
        <v>8</v>
      </c>
      <c r="Y214" s="15">
        <f t="shared" si="56"/>
        <v>2.4812499999999904E-2</v>
      </c>
      <c r="Z214" s="65">
        <f>IFERROR(VLOOKUP($D214,'Previous Data'!$A$2:$BD$350,18,FALSE),"")</f>
        <v>8.2144999999999992</v>
      </c>
      <c r="AA214" s="65">
        <f>IFERROR(VLOOKUP($D214,'Previous Data'!$A$2:$BD$350,2,FALSE),"")</f>
        <v>8.3000000000000007</v>
      </c>
      <c r="AB214" s="15">
        <f t="shared" si="57"/>
        <v>1.0408424128066404E-2</v>
      </c>
      <c r="AC214" s="96" t="str">
        <f t="shared" si="58"/>
        <v>REVERSE AOTS</v>
      </c>
      <c r="AD214" s="69">
        <f>IFERROR(VLOOKUP($D214,'Today''s Data'!$A$2:$BD$350,9,FALSE),"")</f>
        <v>48000</v>
      </c>
      <c r="AE214" s="69">
        <f>IFERROR(VLOOKUP($D214,'Today''s Data'!$A$2:$BD$350,39,FALSE),"")</f>
        <v>55955</v>
      </c>
      <c r="AF214" s="15">
        <f t="shared" si="59"/>
        <v>0.85783218657850058</v>
      </c>
      <c r="AG214" s="72">
        <f>IFERROR(VLOOKUP($D214,'Today''s Data'!$A$2:$BD$350,10,FALSE),"")</f>
        <v>383036</v>
      </c>
      <c r="AH214" s="15">
        <f>IFERROR(VLOOKUP($D214,'Today''s Data'!$A$2:$BD$350,32,FALSE),"")</f>
        <v>2.4299999999999999E-2</v>
      </c>
      <c r="AI214" s="12" t="str">
        <f>IFERROR(VLOOKUP($D214,'Today''s Data'!$A$2:$BD$350,33,FALSE),"")</f>
        <v>LOW</v>
      </c>
      <c r="AJ214" s="15">
        <f>IFERROR(VLOOKUP($D214,'Today''s Data'!$A$2:$BG$350,48,FALSE),"")</f>
        <v>-3.2599999999999997E-2</v>
      </c>
      <c r="AK214" s="15">
        <f>IFERROR(VLOOKUP($D214,'Today''s Data'!$A$2:$BG$350,47,FALSE),"")</f>
        <v>-3.5000000000000003E-2</v>
      </c>
      <c r="AL214" s="15">
        <f>IFERROR(VLOOKUP($D214,'Today''s Data'!$A$2:$BG$350,46,FALSE),"")</f>
        <v>-4.7600000000000003E-2</v>
      </c>
      <c r="AM214" s="65">
        <v>284876265</v>
      </c>
      <c r="AN214" s="65">
        <f t="shared" si="60"/>
        <v>2279010120</v>
      </c>
      <c r="AO214" s="65" t="str">
        <f t="shared" si="61"/>
        <v>4TH LINER</v>
      </c>
      <c r="AP214" s="57">
        <f>IFERROR(VLOOKUP($D214,'Today''s Data'!$A$2:$BG$350,50,FALSE),"")</f>
        <v>-1049684.0001000001</v>
      </c>
    </row>
    <row r="215" spans="2:42" ht="16.5" hidden="1" customHeight="1" x14ac:dyDescent="0.35">
      <c r="B215" s="67">
        <v>210</v>
      </c>
      <c r="C215" s="11" t="s">
        <v>326</v>
      </c>
      <c r="D215" s="92" t="s">
        <v>327</v>
      </c>
      <c r="E215" s="12" t="s">
        <v>39</v>
      </c>
      <c r="F215" s="13" t="s">
        <v>47</v>
      </c>
      <c r="G215" s="65">
        <f>IFERROR(VLOOKUP($D215,'Today''s Data'!$A$2:$BD$350,2,FALSE),"")</f>
        <v>2.88</v>
      </c>
      <c r="H215" s="53">
        <f>IFERROR(VLOOKUP($D215,'Today''s Data'!$A$2:$BD$350,4,FALSE),"")</f>
        <v>2.86E-2</v>
      </c>
      <c r="I215" s="14">
        <f>IFERROR(VLOOKUP($D215,'Today''s Data'!$A$2:$BD$350,29,FALSE),"")</f>
        <v>60.315467492400003</v>
      </c>
      <c r="J215" s="65">
        <f>IFERROR(VLOOKUP($D215,'Today''s Data'!$A$2:$BD$350,20,FALSE),"")</f>
        <v>2.6454</v>
      </c>
      <c r="K215" s="65">
        <f>IFERROR(VLOOKUP(D215,'Today''s Data'!$A$2:$BD$350,2,FALSE),"")</f>
        <v>2.88</v>
      </c>
      <c r="L215" s="15">
        <f t="shared" ref="L215:L278" si="62">IFERROR(IF(OR(ISBLANK(J215),ISBLANK(K215)),"",(MAX(J215,K215)-MIN(J215,K215))/MIN(J215,K215)),"")</f>
        <v>8.8682240870945769E-2</v>
      </c>
      <c r="M215" s="65">
        <f>IFERROR(VLOOKUP($D215,'Previous Data'!$A$2:$BD$350,20,FALSE),"")</f>
        <v>2.6478000000000002</v>
      </c>
      <c r="N215" s="65">
        <f>IFERROR(VLOOKUP($D215,'Previous Data'!$A$2:$BD$350,2,FALSE),"")</f>
        <v>2.72</v>
      </c>
      <c r="O215" s="15">
        <f t="shared" ref="O215:O278" si="63">IFERROR(IF(OR(ISBLANK(M215),ISBLANK(N215)),"",(MAX(M215,N215)-MIN(M215,N215))/MIN(M215,N215)),"")</f>
        <v>2.7267920537804986E-2</v>
      </c>
      <c r="P215" s="65">
        <f>IFERROR(VLOOKUP($D215,'Today''s Data'!$A$2:$BD$350,19,FALSE),"")</f>
        <v>2.552</v>
      </c>
      <c r="Q215" s="65">
        <f>IFERROR(VLOOKUP($D215,'Today''s Data'!$A$2:$BD$350,2,FALSE),"")</f>
        <v>2.88</v>
      </c>
      <c r="R215" s="15">
        <f t="shared" ref="R215:R278" si="64">IFERROR(IF(OR(ISBLANK(P215),ISBLANK(Q215)),"",(MAX(P215,Q215)-MIN(P215,Q215))/MIN(P215,Q215)),"")</f>
        <v>0.12852664576802503</v>
      </c>
      <c r="S215" s="65">
        <f>IFERROR(VLOOKUP($D215,'Previous Data'!$A$2:$BD$350,19,FALSE),"")</f>
        <v>2.5354000000000001</v>
      </c>
      <c r="T215" s="65">
        <f>IFERROR(VLOOKUP($D215,'Previous Data'!$A$2:$BD$350,2,FALSE),"")</f>
        <v>2.72</v>
      </c>
      <c r="U215" s="15">
        <f t="shared" ref="U215:U278" si="65">IFERROR(IF(OR(ISBLANK(S215),ISBLANK(T215)),"",(MAX(S215,T215)-MIN(S215,T215))/MIN(S215,T215)),"")</f>
        <v>7.2809024217086099E-2</v>
      </c>
      <c r="V215" s="64">
        <f t="shared" ref="V215:V278" si="66">IFERROR((MAX(J215,P215)-MIN(J215,P215))/MIN(J215,P215),"")</f>
        <v>3.6598746081504673E-2</v>
      </c>
      <c r="W215" s="65">
        <f>IFERROR(VLOOKUP($D215,'Today''s Data'!$A$2:$BD$350,18,FALSE),"")</f>
        <v>2.8439999999999999</v>
      </c>
      <c r="X215" s="65">
        <f>IFERROR(VLOOKUP($D215,'Today''s Data'!$A$2:$BD$350,2,FALSE),"")</f>
        <v>2.88</v>
      </c>
      <c r="Y215" s="15">
        <f t="shared" ref="Y215:Y278" si="67">IFERROR(IF(OR(ISBLANK(W215),ISBLANK(X215)),"",(MAX(W215,X215)-MIN(W215,X215))/MIN(W215,X215)),"")</f>
        <v>1.2658227848101278E-2</v>
      </c>
      <c r="Z215" s="65">
        <f>IFERROR(VLOOKUP($D215,'Previous Data'!$A$2:$BD$350,18,FALSE),"")</f>
        <v>2.8450000000000002</v>
      </c>
      <c r="AA215" s="65">
        <f>IFERROR(VLOOKUP($D215,'Previous Data'!$A$2:$BD$350,2,FALSE),"")</f>
        <v>2.72</v>
      </c>
      <c r="AB215" s="15">
        <f t="shared" ref="AB215:AB278" si="68">IFERROR(IF(OR(ISBLANK(Z215),ISBLANK(AA215)),"",(MAX(Z215,AA215)-MIN(Z215,AA215))/MIN(Z215,AA215)),"")</f>
        <v>4.5955882352941173E-2</v>
      </c>
      <c r="AC215" s="96" t="str">
        <f t="shared" ref="AC215:AC278" si="69">IF(AND(J215&gt;P215,J215&gt;W215,M215&gt;N215,J215&lt;K215,L215&lt;2%),"ZEUS STRIKE",IF(AND(W215&gt;Z215,P215&gt;S215,J215&gt;M215,G215&gt;W215,W215&gt;P215,P215&gt;J215),"AOTS+",IF(AND(W215&gt;P215,P215&gt;J215),"AOTS",IF(AND(G215&gt;J215,G215&gt;P215,G215&gt;W215,W215&gt;J215,J215&gt;P215,V215&lt;2%),"FOR AOTS",IF(AND(J215&gt;P215,P215&gt;W215,W215&gt;X215),"REVERSE AOTS",IF(AND(J215&gt;P215,P215&gt;W215),"REVERSE AOTS",""))))))</f>
        <v/>
      </c>
      <c r="AD215" s="69">
        <f>IFERROR(VLOOKUP($D215,'Today''s Data'!$A$2:$BD$350,9,FALSE),"")</f>
        <v>1382000</v>
      </c>
      <c r="AE215" s="69">
        <f>IFERROR(VLOOKUP($D215,'Today''s Data'!$A$2:$BD$350,39,FALSE),"")</f>
        <v>6219150</v>
      </c>
      <c r="AF215" s="15">
        <f t="shared" ref="AF215:AF278" si="70">IFERROR(AD215/AE215,"")</f>
        <v>0.22221686243296915</v>
      </c>
      <c r="AG215" s="72">
        <f>IFERROR(VLOOKUP($D215,'Today''s Data'!$A$2:$BD$350,10,FALSE),"")</f>
        <v>3921910</v>
      </c>
      <c r="AH215" s="15">
        <f>IFERROR(VLOOKUP($D215,'Today''s Data'!$A$2:$BD$350,32,FALSE),"")</f>
        <v>4.0300000000000002E-2</v>
      </c>
      <c r="AI215" s="12" t="str">
        <f>IFERROR(VLOOKUP($D215,'Today''s Data'!$A$2:$BD$350,33,FALSE),"")</f>
        <v>NEUTRAL</v>
      </c>
      <c r="AJ215" s="15">
        <f>IFERROR(VLOOKUP($D215,'Today''s Data'!$A$2:$BG$350,48,FALSE),"")</f>
        <v>4.7300000000000002E-2</v>
      </c>
      <c r="AK215" s="15">
        <f>IFERROR(VLOOKUP($D215,'Today''s Data'!$A$2:$BG$350,47,FALSE),"")</f>
        <v>-6.8999999999999999E-3</v>
      </c>
      <c r="AL215" s="15">
        <f>IFERROR(VLOOKUP($D215,'Today''s Data'!$A$2:$BG$350,46,FALSE),"")</f>
        <v>0.33950000000000002</v>
      </c>
      <c r="AM215" s="65">
        <v>3693772279</v>
      </c>
      <c r="AN215" s="65">
        <f t="shared" si="60"/>
        <v>10638064163.52</v>
      </c>
      <c r="AO215" s="65" t="str">
        <f t="shared" si="61"/>
        <v>3RD LINER</v>
      </c>
      <c r="AP215" s="57">
        <f>IFERROR(VLOOKUP($D215,'Today''s Data'!$A$2:$BG$350,50,FALSE),"")</f>
        <v>19131039.999899998</v>
      </c>
    </row>
    <row r="216" spans="2:42" ht="16.5" customHeight="1" x14ac:dyDescent="0.35">
      <c r="B216" s="67">
        <v>211</v>
      </c>
      <c r="C216" s="59" t="s">
        <v>0</v>
      </c>
      <c r="D216" s="93" t="s">
        <v>1</v>
      </c>
      <c r="E216" s="58" t="s">
        <v>39</v>
      </c>
      <c r="F216" s="60" t="s">
        <v>429</v>
      </c>
      <c r="G216" s="65">
        <f>IFERROR(VLOOKUP($D216,'Today''s Data'!$A$2:$BD$350,2,FALSE),"")</f>
        <v>16.440000000000001</v>
      </c>
      <c r="H216" s="53">
        <f>IFERROR(VLOOKUP($D216,'Today''s Data'!$A$2:$BD$350,4,FALSE),"")</f>
        <v>-9.5999999999999992E-3</v>
      </c>
      <c r="I216" s="14">
        <f>IFERROR(VLOOKUP($D216,'Today''s Data'!$A$2:$BD$350,29,FALSE),"")</f>
        <v>60.541671555000001</v>
      </c>
      <c r="J216" s="65">
        <f>IFERROR(VLOOKUP($D216,'Today''s Data'!$A$2:$BD$350,20,FALSE),"")</f>
        <v>13.917400000000001</v>
      </c>
      <c r="K216" s="65">
        <f>IFERROR(VLOOKUP(D216,'Today''s Data'!$A$2:$BD$350,2,FALSE),"")</f>
        <v>16.440000000000001</v>
      </c>
      <c r="L216" s="15">
        <f t="shared" si="62"/>
        <v>0.18125511949070952</v>
      </c>
      <c r="M216" s="65">
        <f>IFERROR(VLOOKUP($D216,'Previous Data'!$A$2:$BD$350,20,FALSE),"")</f>
        <v>13.855</v>
      </c>
      <c r="N216" s="65">
        <f>IFERROR(VLOOKUP($D216,'Previous Data'!$A$2:$BD$350,2,FALSE),"")</f>
        <v>16.5</v>
      </c>
      <c r="O216" s="15">
        <f t="shared" si="63"/>
        <v>0.19090581017683142</v>
      </c>
      <c r="P216" s="65">
        <f>IFERROR(VLOOKUP($D216,'Today''s Data'!$A$2:$BD$350,19,FALSE),"")</f>
        <v>14.7576</v>
      </c>
      <c r="Q216" s="65">
        <f>IFERROR(VLOOKUP($D216,'Today''s Data'!$A$2:$BD$350,2,FALSE),"")</f>
        <v>16.440000000000001</v>
      </c>
      <c r="R216" s="15">
        <f t="shared" si="64"/>
        <v>0.11400227679297455</v>
      </c>
      <c r="S216" s="65">
        <f>IFERROR(VLOOKUP($D216,'Previous Data'!$A$2:$BD$350,19,FALSE),"")</f>
        <v>14.6168</v>
      </c>
      <c r="T216" s="65">
        <f>IFERROR(VLOOKUP($D216,'Previous Data'!$A$2:$BD$350,2,FALSE),"")</f>
        <v>16.5</v>
      </c>
      <c r="U216" s="15">
        <f t="shared" si="65"/>
        <v>0.12883804936785073</v>
      </c>
      <c r="V216" s="64">
        <f t="shared" si="66"/>
        <v>6.0370471496112736E-2</v>
      </c>
      <c r="W216" s="65">
        <f>IFERROR(VLOOKUP($D216,'Today''s Data'!$A$2:$BD$350,18,FALSE),"")</f>
        <v>15.948</v>
      </c>
      <c r="X216" s="65">
        <f>IFERROR(VLOOKUP($D216,'Today''s Data'!$A$2:$BD$350,2,FALSE),"")</f>
        <v>16.440000000000001</v>
      </c>
      <c r="Y216" s="15">
        <f t="shared" si="67"/>
        <v>3.0850263355906751E-2</v>
      </c>
      <c r="Z216" s="65">
        <f>IFERROR(VLOOKUP($D216,'Previous Data'!$A$2:$BD$350,18,FALSE),"")</f>
        <v>15.823</v>
      </c>
      <c r="AA216" s="65">
        <f>IFERROR(VLOOKUP($D216,'Previous Data'!$A$2:$BD$350,2,FALSE),"")</f>
        <v>16.5</v>
      </c>
      <c r="AB216" s="15">
        <f t="shared" si="68"/>
        <v>4.2785818112873637E-2</v>
      </c>
      <c r="AC216" s="96" t="str">
        <f t="shared" si="69"/>
        <v>AOTS+</v>
      </c>
      <c r="AD216" s="69">
        <f>IFERROR(VLOOKUP($D216,'Today''s Data'!$A$2:$BD$350,9,FALSE),"")</f>
        <v>221400</v>
      </c>
      <c r="AE216" s="69">
        <f>IFERROR(VLOOKUP($D216,'Today''s Data'!$A$2:$BD$350,39,FALSE),"")</f>
        <v>1480910</v>
      </c>
      <c r="AF216" s="15">
        <f t="shared" si="70"/>
        <v>0.14950267065520526</v>
      </c>
      <c r="AG216" s="72">
        <f>IFERROR(VLOOKUP($D216,'Today''s Data'!$A$2:$BD$350,10,FALSE),"")</f>
        <v>3677782</v>
      </c>
      <c r="AH216" s="15">
        <f>IFERROR(VLOOKUP($D216,'Today''s Data'!$A$2:$BD$350,32,FALSE),"")</f>
        <v>3.1300000000000001E-2</v>
      </c>
      <c r="AI216" s="12" t="str">
        <f>IFERROR(VLOOKUP($D216,'Today''s Data'!$A$2:$BD$350,33,FALSE),"")</f>
        <v>NEUTRAL</v>
      </c>
      <c r="AJ216" s="15">
        <f>IFERROR(VLOOKUP($D216,'Today''s Data'!$A$2:$BG$350,48,FALSE),"")</f>
        <v>-1.0800000000000001E-2</v>
      </c>
      <c r="AK216" s="15">
        <f>IFERROR(VLOOKUP($D216,'Today''s Data'!$A$2:$BG$350,47,FALSE),"")</f>
        <v>8.1600000000000006E-2</v>
      </c>
      <c r="AL216" s="15">
        <f>IFERROR(VLOOKUP($D216,'Today''s Data'!$A$2:$BG$350,46,FALSE),"")</f>
        <v>0.22140000000000001</v>
      </c>
      <c r="AM216" s="65">
        <v>1531321053</v>
      </c>
      <c r="AN216" s="65">
        <f t="shared" si="60"/>
        <v>25174918111.320004</v>
      </c>
      <c r="AO216" s="65" t="str">
        <f t="shared" si="61"/>
        <v>3RD LINER</v>
      </c>
      <c r="AP216" s="57">
        <f>IFERROR(VLOOKUP($D216,'Today''s Data'!$A$2:$BG$350,50,FALSE),"")</f>
        <v>103130033.99969999</v>
      </c>
    </row>
    <row r="217" spans="2:42" ht="16.5" hidden="1" customHeight="1" x14ac:dyDescent="0.35">
      <c r="B217" s="68">
        <v>212</v>
      </c>
      <c r="C217" s="11" t="s">
        <v>470</v>
      </c>
      <c r="D217" s="92" t="s">
        <v>471</v>
      </c>
      <c r="E217" s="12" t="s">
        <v>10</v>
      </c>
      <c r="F217" s="13" t="s">
        <v>112</v>
      </c>
      <c r="G217" s="65">
        <f>IFERROR(VLOOKUP($D217,'Today''s Data'!$A$2:$BD$350,2,FALSE),"")</f>
        <v>1.19</v>
      </c>
      <c r="H217" s="53">
        <f>IFERROR(VLOOKUP($D217,'Today''s Data'!$A$2:$BD$350,4,FALSE),"")</f>
        <v>8.5000000000000006E-3</v>
      </c>
      <c r="I217" s="14">
        <f>IFERROR(VLOOKUP($D217,'Today''s Data'!$A$2:$BD$350,29,FALSE),"")</f>
        <v>39.149834165999998</v>
      </c>
      <c r="J217" s="65">
        <f>IFERROR(VLOOKUP($D217,'Today''s Data'!$A$2:$BD$350,20,FALSE),"")</f>
        <v>1.3323</v>
      </c>
      <c r="K217" s="65">
        <f>IFERROR(VLOOKUP(D217,'Today''s Data'!$A$2:$BD$350,2,FALSE),"")</f>
        <v>1.19</v>
      </c>
      <c r="L217" s="15">
        <f t="shared" si="62"/>
        <v>0.11957983193277319</v>
      </c>
      <c r="M217" s="65">
        <f>IFERROR(VLOOKUP($D217,'Previous Data'!$A$2:$BD$350,20,FALSE),"")</f>
        <v>1.3406</v>
      </c>
      <c r="N217" s="65">
        <f>IFERROR(VLOOKUP($D217,'Previous Data'!$A$2:$BD$350,2,FALSE),"")</f>
        <v>1.18</v>
      </c>
      <c r="O217" s="15">
        <f t="shared" si="63"/>
        <v>0.13610169491525431</v>
      </c>
      <c r="P217" s="65">
        <f>IFERROR(VLOOKUP($D217,'Today''s Data'!$A$2:$BD$350,19,FALSE),"")</f>
        <v>1.2584</v>
      </c>
      <c r="Q217" s="65">
        <f>IFERROR(VLOOKUP($D217,'Today''s Data'!$A$2:$BD$350,2,FALSE),"")</f>
        <v>1.19</v>
      </c>
      <c r="R217" s="15">
        <f t="shared" si="64"/>
        <v>5.7478991596638669E-2</v>
      </c>
      <c r="S217" s="65">
        <f>IFERROR(VLOOKUP($D217,'Previous Data'!$A$2:$BD$350,19,FALSE),"")</f>
        <v>1.2627999999999999</v>
      </c>
      <c r="T217" s="65">
        <f>IFERROR(VLOOKUP($D217,'Previous Data'!$A$2:$BD$350,2,FALSE),"")</f>
        <v>1.18</v>
      </c>
      <c r="U217" s="15">
        <f t="shared" si="65"/>
        <v>7.0169491525423719E-2</v>
      </c>
      <c r="V217" s="64">
        <f t="shared" si="66"/>
        <v>5.8725365543547424E-2</v>
      </c>
      <c r="W217" s="65">
        <f>IFERROR(VLOOKUP($D217,'Today''s Data'!$A$2:$BD$350,18,FALSE),"")</f>
        <v>1.2090000000000001</v>
      </c>
      <c r="X217" s="65">
        <f>IFERROR(VLOOKUP($D217,'Today''s Data'!$A$2:$BD$350,2,FALSE),"")</f>
        <v>1.19</v>
      </c>
      <c r="Y217" s="15">
        <f t="shared" si="67"/>
        <v>1.5966386554621959E-2</v>
      </c>
      <c r="Z217" s="65">
        <f>IFERROR(VLOOKUP($D217,'Previous Data'!$A$2:$BD$350,18,FALSE),"")</f>
        <v>1.2170000000000001</v>
      </c>
      <c r="AA217" s="65">
        <f>IFERROR(VLOOKUP($D217,'Previous Data'!$A$2:$BD$350,2,FALSE),"")</f>
        <v>1.18</v>
      </c>
      <c r="AB217" s="15">
        <f t="shared" si="68"/>
        <v>3.1355932203389954E-2</v>
      </c>
      <c r="AC217" s="96" t="str">
        <f t="shared" si="69"/>
        <v>REVERSE AOTS</v>
      </c>
      <c r="AD217" s="69">
        <f>IFERROR(VLOOKUP($D217,'Today''s Data'!$A$2:$BD$350,9,FALSE),"")</f>
        <v>1188000</v>
      </c>
      <c r="AE217" s="69">
        <f>IFERROR(VLOOKUP($D217,'Today''s Data'!$A$2:$BD$350,39,FALSE),"")</f>
        <v>3373700</v>
      </c>
      <c r="AF217" s="15">
        <f t="shared" si="70"/>
        <v>0.35213563743071408</v>
      </c>
      <c r="AG217" s="72">
        <f>IFERROR(VLOOKUP($D217,'Today''s Data'!$A$2:$BD$350,10,FALSE),"")</f>
        <v>1410270</v>
      </c>
      <c r="AH217" s="15">
        <f>IFERROR(VLOOKUP($D217,'Today''s Data'!$A$2:$BD$350,32,FALSE),"")</f>
        <v>2.4500000000000001E-2</v>
      </c>
      <c r="AI217" s="12" t="str">
        <f>IFERROR(VLOOKUP($D217,'Today''s Data'!$A$2:$BD$350,33,FALSE),"")</f>
        <v>LOW</v>
      </c>
      <c r="AJ217" s="15">
        <f>IFERROR(VLOOKUP($D217,'Today''s Data'!$A$2:$BG$350,48,FALSE),"")</f>
        <v>-8.3000000000000001E-3</v>
      </c>
      <c r="AK217" s="15">
        <f>IFERROR(VLOOKUP($D217,'Today''s Data'!$A$2:$BG$350,47,FALSE),"")</f>
        <v>-3.2500000000000001E-2</v>
      </c>
      <c r="AL217" s="15">
        <f>IFERROR(VLOOKUP($D217,'Today''s Data'!$A$2:$BG$350,46,FALSE),"")</f>
        <v>-0.11849999999999999</v>
      </c>
      <c r="AM217" s="65">
        <v>31627310000</v>
      </c>
      <c r="AN217" s="65">
        <f t="shared" si="60"/>
        <v>37636498900</v>
      </c>
      <c r="AO217" s="65" t="str">
        <f t="shared" si="61"/>
        <v>3RD LINER</v>
      </c>
      <c r="AP217" s="57">
        <f>IFERROR(VLOOKUP($D217,'Today''s Data'!$A$2:$BG$350,50,FALSE),"")</f>
        <v>-5849090</v>
      </c>
    </row>
    <row r="218" spans="2:42" ht="16.5" hidden="1" customHeight="1" x14ac:dyDescent="0.35">
      <c r="B218" s="67">
        <v>213</v>
      </c>
      <c r="C218" s="59" t="s">
        <v>328</v>
      </c>
      <c r="D218" s="93" t="s">
        <v>329</v>
      </c>
      <c r="E218" s="58" t="s">
        <v>39</v>
      </c>
      <c r="F218" s="60" t="s">
        <v>124</v>
      </c>
      <c r="G218" s="65">
        <f>IFERROR(VLOOKUP($D218,'Today''s Data'!$A$2:$BD$350,2,FALSE),"")</f>
        <v>8.11</v>
      </c>
      <c r="H218" s="53">
        <f>IFERROR(VLOOKUP($D218,'Today''s Data'!$A$2:$BD$350,4,FALSE),"")</f>
        <v>-1.5800000000000002E-2</v>
      </c>
      <c r="I218" s="14">
        <f>IFERROR(VLOOKUP($D218,'Today''s Data'!$A$2:$BD$350,29,FALSE),"")</f>
        <v>40.035207131699998</v>
      </c>
      <c r="J218" s="65">
        <f>IFERROR(VLOOKUP($D218,'Today''s Data'!$A$2:$BD$350,20,FALSE),"")</f>
        <v>9.6585999999999999</v>
      </c>
      <c r="K218" s="65">
        <f>IFERROR(VLOOKUP(D218,'Today''s Data'!$A$2:$BD$350,2,FALSE),"")</f>
        <v>8.11</v>
      </c>
      <c r="L218" s="15">
        <f t="shared" si="62"/>
        <v>0.19094944512946985</v>
      </c>
      <c r="M218" s="65">
        <f>IFERROR(VLOOKUP($D218,'Previous Data'!$A$2:$BD$350,20,FALSE),"")</f>
        <v>9.7356999999999996</v>
      </c>
      <c r="N218" s="65">
        <f>IFERROR(VLOOKUP($D218,'Previous Data'!$A$2:$BD$350,2,FALSE),"")</f>
        <v>8.25</v>
      </c>
      <c r="O218" s="15">
        <f t="shared" si="63"/>
        <v>0.18008484848484843</v>
      </c>
      <c r="P218" s="65">
        <f>IFERROR(VLOOKUP($D218,'Today''s Data'!$A$2:$BD$350,19,FALSE),"")</f>
        <v>8.8005999999999993</v>
      </c>
      <c r="Q218" s="65">
        <f>IFERROR(VLOOKUP($D218,'Today''s Data'!$A$2:$BD$350,2,FALSE),"")</f>
        <v>8.11</v>
      </c>
      <c r="R218" s="15">
        <f t="shared" si="64"/>
        <v>8.5154130702835992E-2</v>
      </c>
      <c r="S218" s="65">
        <f>IFERROR(VLOOKUP($D218,'Previous Data'!$A$2:$BD$350,19,FALSE),"")</f>
        <v>8.7967999999999993</v>
      </c>
      <c r="T218" s="65">
        <f>IFERROR(VLOOKUP($D218,'Previous Data'!$A$2:$BD$350,2,FALSE),"")</f>
        <v>8.25</v>
      </c>
      <c r="U218" s="15">
        <f t="shared" si="65"/>
        <v>6.6278787878787798E-2</v>
      </c>
      <c r="V218" s="64">
        <f t="shared" si="66"/>
        <v>9.7493352725950569E-2</v>
      </c>
      <c r="W218" s="65">
        <f>IFERROR(VLOOKUP($D218,'Today''s Data'!$A$2:$BD$350,18,FALSE),"")</f>
        <v>8.61</v>
      </c>
      <c r="X218" s="65">
        <f>IFERROR(VLOOKUP($D218,'Today''s Data'!$A$2:$BD$350,2,FALSE),"")</f>
        <v>8.11</v>
      </c>
      <c r="Y218" s="15">
        <f t="shared" si="67"/>
        <v>6.1652281134401979E-2</v>
      </c>
      <c r="Z218" s="65">
        <f>IFERROR(VLOOKUP($D218,'Previous Data'!$A$2:$BD$350,18,FALSE),"")</f>
        <v>8.6995000000000005</v>
      </c>
      <c r="AA218" s="65">
        <f>IFERROR(VLOOKUP($D218,'Previous Data'!$A$2:$BD$350,2,FALSE),"")</f>
        <v>8.25</v>
      </c>
      <c r="AB218" s="15">
        <f t="shared" si="68"/>
        <v>5.4484848484848539E-2</v>
      </c>
      <c r="AC218" s="96" t="str">
        <f t="shared" si="69"/>
        <v>REVERSE AOTS</v>
      </c>
      <c r="AD218" s="69">
        <f>IFERROR(VLOOKUP($D218,'Today''s Data'!$A$2:$BD$350,9,FALSE),"")</f>
        <v>10600</v>
      </c>
      <c r="AE218" s="69">
        <f>IFERROR(VLOOKUP($D218,'Today''s Data'!$A$2:$BD$350,39,FALSE),"")</f>
        <v>33690</v>
      </c>
      <c r="AF218" s="15">
        <f t="shared" si="70"/>
        <v>0.31463342238052833</v>
      </c>
      <c r="AG218" s="72">
        <f>IFERROR(VLOOKUP($D218,'Today''s Data'!$A$2:$BD$350,10,FALSE),"")</f>
        <v>88752</v>
      </c>
      <c r="AH218" s="15">
        <f>IFERROR(VLOOKUP($D218,'Today''s Data'!$A$2:$BD$350,32,FALSE),"")</f>
        <v>5.3800000000000001E-2</v>
      </c>
      <c r="AI218" s="12" t="str">
        <f>IFERROR(VLOOKUP($D218,'Today''s Data'!$A$2:$BD$350,33,FALSE),"")</f>
        <v>HIGH</v>
      </c>
      <c r="AJ218" s="15">
        <f>IFERROR(VLOOKUP($D218,'Today''s Data'!$A$2:$BG$350,48,FALSE),"")</f>
        <v>-1.34E-2</v>
      </c>
      <c r="AK218" s="15">
        <f>IFERROR(VLOOKUP($D218,'Today''s Data'!$A$2:$BG$350,47,FALSE),"")</f>
        <v>-7.5300000000000006E-2</v>
      </c>
      <c r="AL218" s="15">
        <f>IFERROR(VLOOKUP($D218,'Today''s Data'!$A$2:$BG$350,46,FALSE),"")</f>
        <v>-6.5699999999999995E-2</v>
      </c>
      <c r="AM218" s="65">
        <v>84723432</v>
      </c>
      <c r="AN218" s="65">
        <f t="shared" si="60"/>
        <v>687107033.51999998</v>
      </c>
      <c r="AO218" s="65" t="str">
        <f t="shared" si="61"/>
        <v>4TH LINER</v>
      </c>
      <c r="AP218" s="57">
        <f>IFERROR(VLOOKUP($D218,'Today''s Data'!$A$2:$BG$350,50,FALSE),"")</f>
        <v>0</v>
      </c>
    </row>
    <row r="219" spans="2:42" ht="16.5" hidden="1" customHeight="1" x14ac:dyDescent="0.35">
      <c r="B219" s="67">
        <v>214</v>
      </c>
      <c r="C219" s="11" t="s">
        <v>330</v>
      </c>
      <c r="D219" s="92" t="s">
        <v>331</v>
      </c>
      <c r="E219" s="12" t="s">
        <v>27</v>
      </c>
      <c r="F219" s="13" t="s">
        <v>52</v>
      </c>
      <c r="G219" s="65">
        <f>IFERROR(VLOOKUP($D219,'Today''s Data'!$A$2:$BD$350,2,FALSE),"")</f>
        <v>56.95</v>
      </c>
      <c r="H219" s="53">
        <f>IFERROR(VLOOKUP($D219,'Today''s Data'!$A$2:$BD$350,4,FALSE),"")</f>
        <v>-1.47E-2</v>
      </c>
      <c r="I219" s="14">
        <f>IFERROR(VLOOKUP($D219,'Today''s Data'!$A$2:$BD$350,29,FALSE),"")</f>
        <v>45.824710575099999</v>
      </c>
      <c r="J219" s="65">
        <f>IFERROR(VLOOKUP($D219,'Today''s Data'!$A$2:$BD$350,20,FALSE),"")</f>
        <v>57.456000000000003</v>
      </c>
      <c r="K219" s="65">
        <f>IFERROR(VLOOKUP(D219,'Today''s Data'!$A$2:$BD$350,2,FALSE),"")</f>
        <v>56.95</v>
      </c>
      <c r="L219" s="15">
        <f t="shared" si="62"/>
        <v>8.8849868305531203E-3</v>
      </c>
      <c r="M219" s="65">
        <f>IFERROR(VLOOKUP($D219,'Previous Data'!$A$2:$BD$350,20,FALSE),"")</f>
        <v>57.512</v>
      </c>
      <c r="N219" s="65">
        <f>IFERROR(VLOOKUP($D219,'Previous Data'!$A$2:$BD$350,2,FALSE),"")</f>
        <v>57.95</v>
      </c>
      <c r="O219" s="15">
        <f t="shared" si="63"/>
        <v>7.6158019195994298E-3</v>
      </c>
      <c r="P219" s="65">
        <f>IFERROR(VLOOKUP($D219,'Today''s Data'!$A$2:$BD$350,19,FALSE),"")</f>
        <v>57.179000000000002</v>
      </c>
      <c r="Q219" s="65">
        <f>IFERROR(VLOOKUP($D219,'Today''s Data'!$A$2:$BD$350,2,FALSE),"")</f>
        <v>56.95</v>
      </c>
      <c r="R219" s="15">
        <f t="shared" si="64"/>
        <v>4.0210711150131554E-3</v>
      </c>
      <c r="S219" s="65">
        <f>IFERROR(VLOOKUP($D219,'Previous Data'!$A$2:$BD$350,19,FALSE),"")</f>
        <v>57.087000000000003</v>
      </c>
      <c r="T219" s="65">
        <f>IFERROR(VLOOKUP($D219,'Previous Data'!$A$2:$BD$350,2,FALSE),"")</f>
        <v>57.95</v>
      </c>
      <c r="U219" s="15">
        <f t="shared" si="65"/>
        <v>1.5117277138402781E-2</v>
      </c>
      <c r="V219" s="64">
        <f t="shared" si="66"/>
        <v>4.8444358942968746E-3</v>
      </c>
      <c r="W219" s="65">
        <f>IFERROR(VLOOKUP($D219,'Today''s Data'!$A$2:$BD$350,18,FALSE),"")</f>
        <v>57.63</v>
      </c>
      <c r="X219" s="65">
        <f>IFERROR(VLOOKUP($D219,'Today''s Data'!$A$2:$BD$350,2,FALSE),"")</f>
        <v>56.95</v>
      </c>
      <c r="Y219" s="15">
        <f t="shared" si="67"/>
        <v>1.1940298507462681E-2</v>
      </c>
      <c r="Z219" s="65">
        <f>IFERROR(VLOOKUP($D219,'Previous Data'!$A$2:$BD$350,18,FALSE),"")</f>
        <v>57.645000000000003</v>
      </c>
      <c r="AA219" s="65">
        <f>IFERROR(VLOOKUP($D219,'Previous Data'!$A$2:$BD$350,2,FALSE),"")</f>
        <v>57.95</v>
      </c>
      <c r="AB219" s="15">
        <f t="shared" si="68"/>
        <v>5.2910052910052855E-3</v>
      </c>
      <c r="AC219" s="96" t="str">
        <f t="shared" si="69"/>
        <v/>
      </c>
      <c r="AD219" s="69">
        <f>IFERROR(VLOOKUP($D219,'Today''s Data'!$A$2:$BD$350,9,FALSE),"")</f>
        <v>135700</v>
      </c>
      <c r="AE219" s="69">
        <f>IFERROR(VLOOKUP($D219,'Today''s Data'!$A$2:$BD$350,39,FALSE),"")</f>
        <v>95836</v>
      </c>
      <c r="AF219" s="15">
        <f t="shared" si="70"/>
        <v>1.4159605993572353</v>
      </c>
      <c r="AG219" s="72">
        <f>IFERROR(VLOOKUP($D219,'Today''s Data'!$A$2:$BD$350,10,FALSE),"")</f>
        <v>7803646.5</v>
      </c>
      <c r="AH219" s="15">
        <f>IFERROR(VLOOKUP($D219,'Today''s Data'!$A$2:$BD$350,32,FALSE),"")</f>
        <v>1.66E-2</v>
      </c>
      <c r="AI219" s="12" t="str">
        <f>IFERROR(VLOOKUP($D219,'Today''s Data'!$A$2:$BD$350,33,FALSE),"")</f>
        <v>LOW</v>
      </c>
      <c r="AJ219" s="15">
        <f>IFERROR(VLOOKUP($D219,'Today''s Data'!$A$2:$BG$350,48,FALSE),"")</f>
        <v>2.5999999999999999E-3</v>
      </c>
      <c r="AK219" s="15">
        <f>IFERROR(VLOOKUP($D219,'Today''s Data'!$A$2:$BG$350,47,FALSE),"")</f>
        <v>-3.4700000000000002E-2</v>
      </c>
      <c r="AL219" s="15">
        <f>IFERROR(VLOOKUP($D219,'Today''s Data'!$A$2:$BG$350,46,FALSE),"")</f>
        <v>4.4000000000000003E-3</v>
      </c>
      <c r="AM219" s="65">
        <v>1249139678</v>
      </c>
      <c r="AN219" s="65">
        <f t="shared" si="60"/>
        <v>71138504662.100006</v>
      </c>
      <c r="AO219" s="65" t="str">
        <f t="shared" si="61"/>
        <v>3RD LINER</v>
      </c>
      <c r="AP219" s="57">
        <f>IFERROR(VLOOKUP($D219,'Today''s Data'!$A$2:$BG$350,50,FALSE),"")</f>
        <v>2334336.5</v>
      </c>
    </row>
    <row r="220" spans="2:42" ht="16.5" customHeight="1" x14ac:dyDescent="0.35">
      <c r="B220" s="68">
        <v>215</v>
      </c>
      <c r="C220" s="59" t="s">
        <v>332</v>
      </c>
      <c r="D220" s="93" t="s">
        <v>333</v>
      </c>
      <c r="E220" s="58" t="s">
        <v>39</v>
      </c>
      <c r="F220" s="60" t="s">
        <v>40</v>
      </c>
      <c r="G220" s="65">
        <f>IFERROR(VLOOKUP($D220,'Today''s Data'!$A$2:$BD$350,2,FALSE),"")</f>
        <v>13</v>
      </c>
      <c r="H220" s="53">
        <f>IFERROR(VLOOKUP($D220,'Today''s Data'!$A$2:$BD$350,4,FALSE),"")</f>
        <v>0</v>
      </c>
      <c r="I220" s="14">
        <f>IFERROR(VLOOKUP($D220,'Today''s Data'!$A$2:$BD$350,29,FALSE),"")</f>
        <v>54.244963022900002</v>
      </c>
      <c r="J220" s="65">
        <f>IFERROR(VLOOKUP($D220,'Today''s Data'!$A$2:$BD$350,20,FALSE),"")</f>
        <v>12.2966</v>
      </c>
      <c r="K220" s="65">
        <f>IFERROR(VLOOKUP(D220,'Today''s Data'!$A$2:$BD$350,2,FALSE),"")</f>
        <v>13</v>
      </c>
      <c r="L220" s="15">
        <f t="shared" si="62"/>
        <v>5.7202804027129468E-2</v>
      </c>
      <c r="M220" s="65">
        <f>IFERROR(VLOOKUP($D220,'Previous Data'!$A$2:$BD$350,20,FALSE),"")</f>
        <v>12.286</v>
      </c>
      <c r="N220" s="65">
        <f>IFERROR(VLOOKUP($D220,'Previous Data'!$A$2:$BD$350,2,FALSE),"")</f>
        <v>12.8</v>
      </c>
      <c r="O220" s="15">
        <f t="shared" si="63"/>
        <v>4.1836236366596218E-2</v>
      </c>
      <c r="P220" s="65">
        <f>IFERROR(VLOOKUP($D220,'Today''s Data'!$A$2:$BD$350,19,FALSE),"")</f>
        <v>12.7004</v>
      </c>
      <c r="Q220" s="65">
        <f>IFERROR(VLOOKUP($D220,'Today''s Data'!$A$2:$BD$350,2,FALSE),"")</f>
        <v>13</v>
      </c>
      <c r="R220" s="15">
        <f t="shared" si="64"/>
        <v>2.3589808195017468E-2</v>
      </c>
      <c r="S220" s="65">
        <f>IFERROR(VLOOKUP($D220,'Previous Data'!$A$2:$BD$350,19,FALSE),"")</f>
        <v>12.654400000000001</v>
      </c>
      <c r="T220" s="65">
        <f>IFERROR(VLOOKUP($D220,'Previous Data'!$A$2:$BD$350,2,FALSE),"")</f>
        <v>12.8</v>
      </c>
      <c r="U220" s="15">
        <f t="shared" si="65"/>
        <v>1.150587937792388E-2</v>
      </c>
      <c r="V220" s="64">
        <f t="shared" si="66"/>
        <v>3.2838345558935021E-2</v>
      </c>
      <c r="W220" s="65">
        <f>IFERROR(VLOOKUP($D220,'Today''s Data'!$A$2:$BD$350,18,FALSE),"")</f>
        <v>12.81</v>
      </c>
      <c r="X220" s="65">
        <f>IFERROR(VLOOKUP($D220,'Today''s Data'!$A$2:$BD$350,2,FALSE),"")</f>
        <v>13</v>
      </c>
      <c r="Y220" s="15">
        <f t="shared" si="67"/>
        <v>1.4832162373145941E-2</v>
      </c>
      <c r="Z220" s="65">
        <f>IFERROR(VLOOKUP($D220,'Previous Data'!$A$2:$BD$350,18,FALSE),"")</f>
        <v>12.766</v>
      </c>
      <c r="AA220" s="65">
        <f>IFERROR(VLOOKUP($D220,'Previous Data'!$A$2:$BD$350,2,FALSE),"")</f>
        <v>12.8</v>
      </c>
      <c r="AB220" s="15">
        <f t="shared" si="68"/>
        <v>2.6633244555852027E-3</v>
      </c>
      <c r="AC220" s="96" t="str">
        <f t="shared" si="69"/>
        <v>AOTS+</v>
      </c>
      <c r="AD220" s="69">
        <f>IFERROR(VLOOKUP($D220,'Today''s Data'!$A$2:$BD$350,9,FALSE),"")</f>
        <v>1583700</v>
      </c>
      <c r="AE220" s="69">
        <f>IFERROR(VLOOKUP($D220,'Today''s Data'!$A$2:$BD$350,39,FALSE),"")</f>
        <v>1776800</v>
      </c>
      <c r="AF220" s="15">
        <f t="shared" si="70"/>
        <v>0.89132147681224672</v>
      </c>
      <c r="AG220" s="72">
        <f>IFERROR(VLOOKUP($D220,'Today''s Data'!$A$2:$BD$350,10,FALSE),"")</f>
        <v>20576930</v>
      </c>
      <c r="AH220" s="15">
        <f>IFERROR(VLOOKUP($D220,'Today''s Data'!$A$2:$BD$350,32,FALSE),"")</f>
        <v>3.8600000000000002E-2</v>
      </c>
      <c r="AI220" s="12" t="str">
        <f>IFERROR(VLOOKUP($D220,'Today''s Data'!$A$2:$BD$350,33,FALSE),"")</f>
        <v>NEUTRAL</v>
      </c>
      <c r="AJ220" s="15">
        <f>IFERROR(VLOOKUP($D220,'Today''s Data'!$A$2:$BG$350,48,FALSE),"")</f>
        <v>0</v>
      </c>
      <c r="AK220" s="15">
        <f>IFERROR(VLOOKUP($D220,'Today''s Data'!$A$2:$BG$350,47,FALSE),"")</f>
        <v>3.1699999999999999E-2</v>
      </c>
      <c r="AL220" s="15">
        <f>IFERROR(VLOOKUP($D220,'Today''s Data'!$A$2:$BG$350,46,FALSE),"")</f>
        <v>0</v>
      </c>
      <c r="AM220" s="65">
        <v>1431538232</v>
      </c>
      <c r="AN220" s="65">
        <f t="shared" si="60"/>
        <v>18609997016</v>
      </c>
      <c r="AO220" s="65" t="str">
        <f t="shared" si="61"/>
        <v>3RD LINER</v>
      </c>
      <c r="AP220" s="57">
        <f>IFERROR(VLOOKUP($D220,'Today''s Data'!$A$2:$BG$350,50,FALSE),"")</f>
        <v>-68664912</v>
      </c>
    </row>
    <row r="221" spans="2:42" ht="16.5" hidden="1" customHeight="1" x14ac:dyDescent="0.35">
      <c r="B221" s="67">
        <v>216</v>
      </c>
      <c r="C221" s="11"/>
      <c r="D221" s="92" t="s">
        <v>597</v>
      </c>
      <c r="E221" s="12"/>
      <c r="F221" s="13"/>
      <c r="G221" s="65">
        <f>IFERROR(VLOOKUP($D221,'Today''s Data'!$A$2:$BD$350,2,FALSE),"")</f>
        <v>102</v>
      </c>
      <c r="H221" s="53">
        <f>IFERROR(VLOOKUP($D221,'Today''s Data'!$A$2:$BD$350,4,FALSE),"")</f>
        <v>-4.8999999999999998E-3</v>
      </c>
      <c r="I221" s="14">
        <f>IFERROR(VLOOKUP($D221,'Today''s Data'!$A$2:$BD$350,29,FALSE),"")</f>
        <v>40.903483896499999</v>
      </c>
      <c r="J221" s="65">
        <f>IFERROR(VLOOKUP($D221,'Today''s Data'!$A$2:$BD$350,20,FALSE),"")</f>
        <v>104.627</v>
      </c>
      <c r="K221" s="65">
        <f>IFERROR(VLOOKUP(D221,'Today''s Data'!$A$2:$BD$350,2,FALSE),"")</f>
        <v>102</v>
      </c>
      <c r="L221" s="15">
        <f t="shared" si="62"/>
        <v>2.5754901960784268E-2</v>
      </c>
      <c r="M221" s="65">
        <f>IFERROR(VLOOKUP($D221,'Previous Data'!$A$2:$BD$350,20,FALSE),"")</f>
        <v>104.702</v>
      </c>
      <c r="N221" s="65">
        <f>IFERROR(VLOOKUP($D221,'Previous Data'!$A$2:$BD$350,2,FALSE),"")</f>
        <v>104.5</v>
      </c>
      <c r="O221" s="15">
        <f t="shared" si="63"/>
        <v>1.9330143540669683E-3</v>
      </c>
      <c r="P221" s="65">
        <f>IFERROR(VLOOKUP($D221,'Today''s Data'!$A$2:$BD$350,19,FALSE),"")</f>
        <v>104.074</v>
      </c>
      <c r="Q221" s="65">
        <f>IFERROR(VLOOKUP($D221,'Today''s Data'!$A$2:$BD$350,2,FALSE),"")</f>
        <v>102</v>
      </c>
      <c r="R221" s="15">
        <f t="shared" si="64"/>
        <v>2.0333333333333314E-2</v>
      </c>
      <c r="S221" s="65">
        <f>IFERROR(VLOOKUP($D221,'Previous Data'!$A$2:$BD$350,19,FALSE),"")</f>
        <v>104.208</v>
      </c>
      <c r="T221" s="65">
        <f>IFERROR(VLOOKUP($D221,'Previous Data'!$A$2:$BD$350,2,FALSE),"")</f>
        <v>104.5</v>
      </c>
      <c r="U221" s="15">
        <f t="shared" si="65"/>
        <v>2.802088131429464E-3</v>
      </c>
      <c r="V221" s="64">
        <f t="shared" si="66"/>
        <v>5.3135269135422608E-3</v>
      </c>
      <c r="W221" s="65">
        <f>IFERROR(VLOOKUP($D221,'Today''s Data'!$A$2:$BD$350,18,FALSE),"")</f>
        <v>103.97499999999999</v>
      </c>
      <c r="X221" s="65">
        <f>IFERROR(VLOOKUP($D221,'Today''s Data'!$A$2:$BD$350,2,FALSE),"")</f>
        <v>102</v>
      </c>
      <c r="Y221" s="15">
        <f t="shared" si="67"/>
        <v>1.9362745098039161E-2</v>
      </c>
      <c r="Z221" s="65">
        <f>IFERROR(VLOOKUP($D221,'Previous Data'!$A$2:$BD$350,18,FALSE),"")</f>
        <v>104.08499999999999</v>
      </c>
      <c r="AA221" s="65">
        <f>IFERROR(VLOOKUP($D221,'Previous Data'!$A$2:$BD$350,2,FALSE),"")</f>
        <v>104.5</v>
      </c>
      <c r="AB221" s="15">
        <f t="shared" si="68"/>
        <v>3.9871259067109218E-3</v>
      </c>
      <c r="AC221" s="96" t="str">
        <f t="shared" si="69"/>
        <v>REVERSE AOTS</v>
      </c>
      <c r="AD221" s="69">
        <f>IFERROR(VLOOKUP($D221,'Today''s Data'!$A$2:$BD$350,9,FALSE),"")</f>
        <v>10</v>
      </c>
      <c r="AE221" s="69">
        <f>IFERROR(VLOOKUP($D221,'Today''s Data'!$A$2:$BD$350,39,FALSE),"")</f>
        <v>8025</v>
      </c>
      <c r="AF221" s="15">
        <f t="shared" si="70"/>
        <v>1.2461059190031153E-3</v>
      </c>
      <c r="AG221" s="72">
        <f>IFERROR(VLOOKUP($D221,'Today''s Data'!$A$2:$BD$350,10,FALSE),"")</f>
        <v>1020</v>
      </c>
      <c r="AH221" s="15">
        <f>IFERROR(VLOOKUP($D221,'Today''s Data'!$A$2:$BD$350,32,FALSE),"")</f>
        <v>8.0999999999999996E-3</v>
      </c>
      <c r="AI221" s="12" t="str">
        <f>IFERROR(VLOOKUP($D221,'Today''s Data'!$A$2:$BD$350,33,FALSE),"")</f>
        <v>LOW</v>
      </c>
      <c r="AJ221" s="15">
        <f>IFERROR(VLOOKUP($D221,'Today''s Data'!$A$2:$BG$350,48,FALSE),"")</f>
        <v>-9.7000000000000003E-3</v>
      </c>
      <c r="AK221" s="15">
        <f>IFERROR(VLOOKUP($D221,'Today''s Data'!$A$2:$BG$350,47,FALSE),"")</f>
        <v>-1.9199999999999998E-2</v>
      </c>
      <c r="AL221" s="15">
        <f>IFERROR(VLOOKUP($D221,'Today''s Data'!$A$2:$BG$350,46,FALSE),"")</f>
        <v>-1.6400000000000001E-2</v>
      </c>
      <c r="AM221" s="65">
        <v>12500000</v>
      </c>
      <c r="AN221" s="65">
        <f t="shared" si="60"/>
        <v>1275000000</v>
      </c>
      <c r="AO221" s="65" t="str">
        <f t="shared" si="61"/>
        <v>4TH LINER</v>
      </c>
      <c r="AP221" s="57">
        <f>IFERROR(VLOOKUP($D221,'Today''s Data'!$A$2:$BG$350,50,FALSE),"")</f>
        <v>0</v>
      </c>
    </row>
    <row r="222" spans="2:42" ht="16.5" hidden="1" customHeight="1" x14ac:dyDescent="0.35">
      <c r="B222" s="67">
        <v>217</v>
      </c>
      <c r="C222" s="11" t="s">
        <v>332</v>
      </c>
      <c r="D222" s="92" t="s">
        <v>451</v>
      </c>
      <c r="E222" s="12" t="s">
        <v>39</v>
      </c>
      <c r="F222" s="13" t="s">
        <v>40</v>
      </c>
      <c r="G222" s="65">
        <f>IFERROR(VLOOKUP($D222,'Today''s Data'!$A$2:$BD$350,2,FALSE),"")</f>
        <v>109</v>
      </c>
      <c r="H222" s="53">
        <f>IFERROR(VLOOKUP($D222,'Today''s Data'!$A$2:$BD$350,4,FALSE),"")</f>
        <v>0</v>
      </c>
      <c r="I222" s="14">
        <f>IFERROR(VLOOKUP($D222,'Today''s Data'!$A$2:$BD$350,29,FALSE),"")</f>
        <v>46.989674790999999</v>
      </c>
      <c r="J222" s="65">
        <f>IFERROR(VLOOKUP($D222,'Today''s Data'!$A$2:$BD$350,20,FALSE),"")</f>
        <v>111.98</v>
      </c>
      <c r="K222" s="65">
        <f>IFERROR(VLOOKUP(D222,'Today''s Data'!$A$2:$BD$350,2,FALSE),"")</f>
        <v>109</v>
      </c>
      <c r="L222" s="15">
        <f t="shared" si="62"/>
        <v>2.7339449541284439E-2</v>
      </c>
      <c r="M222" s="65">
        <f>IFERROR(VLOOKUP($D222,'Previous Data'!$A$2:$BD$350,20,FALSE),"")</f>
        <v>112.038</v>
      </c>
      <c r="N222" s="65">
        <f>IFERROR(VLOOKUP($D222,'Previous Data'!$A$2:$BD$350,2,FALSE),"")</f>
        <v>109</v>
      </c>
      <c r="O222" s="15">
        <f t="shared" si="63"/>
        <v>2.7871559633027492E-2</v>
      </c>
      <c r="P222" s="65">
        <f>IFERROR(VLOOKUP($D222,'Today''s Data'!$A$2:$BD$350,19,FALSE),"")</f>
        <v>110.834</v>
      </c>
      <c r="Q222" s="65">
        <f>IFERROR(VLOOKUP($D222,'Today''s Data'!$A$2:$BD$350,2,FALSE),"")</f>
        <v>109</v>
      </c>
      <c r="R222" s="15">
        <f t="shared" si="64"/>
        <v>1.6825688073394525E-2</v>
      </c>
      <c r="S222" s="65">
        <f>IFERROR(VLOOKUP($D222,'Previous Data'!$A$2:$BD$350,19,FALSE),"")</f>
        <v>110.922</v>
      </c>
      <c r="T222" s="65">
        <f>IFERROR(VLOOKUP($D222,'Previous Data'!$A$2:$BD$350,2,FALSE),"")</f>
        <v>109</v>
      </c>
      <c r="U222" s="15">
        <f t="shared" si="65"/>
        <v>1.7633027522935753E-2</v>
      </c>
      <c r="V222" s="64">
        <f t="shared" si="66"/>
        <v>1.0339787429850053E-2</v>
      </c>
      <c r="W222" s="65">
        <f>IFERROR(VLOOKUP($D222,'Today''s Data'!$A$2:$BD$350,18,FALSE),"")</f>
        <v>111.205</v>
      </c>
      <c r="X222" s="65">
        <f>IFERROR(VLOOKUP($D222,'Today''s Data'!$A$2:$BD$350,2,FALSE),"")</f>
        <v>109</v>
      </c>
      <c r="Y222" s="15">
        <f t="shared" si="67"/>
        <v>2.0229357798165121E-2</v>
      </c>
      <c r="Z222" s="65">
        <f>IFERROR(VLOOKUP($D222,'Previous Data'!$A$2:$BD$350,18,FALSE),"")</f>
        <v>111.28</v>
      </c>
      <c r="AA222" s="65">
        <f>IFERROR(VLOOKUP($D222,'Previous Data'!$A$2:$BD$350,2,FALSE),"")</f>
        <v>109</v>
      </c>
      <c r="AB222" s="15">
        <f t="shared" si="68"/>
        <v>2.0917431192660561E-2</v>
      </c>
      <c r="AC222" s="96" t="str">
        <f t="shared" si="69"/>
        <v/>
      </c>
      <c r="AD222" s="69">
        <f>IFERROR(VLOOKUP($D222,'Today''s Data'!$A$2:$BD$350,9,FALSE),"")</f>
        <v>10</v>
      </c>
      <c r="AE222" s="69">
        <f>IFERROR(VLOOKUP($D222,'Today''s Data'!$A$2:$BD$350,39,FALSE),"")</f>
        <v>3623</v>
      </c>
      <c r="AF222" s="15">
        <f t="shared" si="70"/>
        <v>2.760143527463428E-3</v>
      </c>
      <c r="AG222" s="72">
        <f>IFERROR(VLOOKUP($D222,'Today''s Data'!$A$2:$BD$350,10,FALSE),"")</f>
        <v>1090</v>
      </c>
      <c r="AH222" s="15">
        <f>IFERROR(VLOOKUP($D222,'Today''s Data'!$A$2:$BD$350,32,FALSE),"")</f>
        <v>2.1499999999999998E-2</v>
      </c>
      <c r="AI222" s="12" t="str">
        <f>IFERROR(VLOOKUP($D222,'Today''s Data'!$A$2:$BD$350,33,FALSE),"")</f>
        <v>LOW</v>
      </c>
      <c r="AJ222" s="15">
        <f>IFERROR(VLOOKUP($D222,'Today''s Data'!$A$2:$BG$350,48,FALSE),"")</f>
        <v>-4.3900000000000002E-2</v>
      </c>
      <c r="AK222" s="15">
        <f>IFERROR(VLOOKUP($D222,'Today''s Data'!$A$2:$BG$350,47,FALSE),"")</f>
        <v>-1.7999999999999999E-2</v>
      </c>
      <c r="AL222" s="15">
        <f>IFERROR(VLOOKUP($D222,'Today''s Data'!$A$2:$BG$350,46,FALSE),"")</f>
        <v>0</v>
      </c>
      <c r="AM222" s="65">
        <v>7500000</v>
      </c>
      <c r="AN222" s="65">
        <f t="shared" si="60"/>
        <v>817500000</v>
      </c>
      <c r="AO222" s="65" t="str">
        <f t="shared" si="61"/>
        <v>4TH LINER</v>
      </c>
      <c r="AP222" s="57">
        <f>IFERROR(VLOOKUP($D222,'Today''s Data'!$A$2:$BG$350,50,FALSE),"")</f>
        <v>4070</v>
      </c>
    </row>
    <row r="223" spans="2:42" ht="16.5" customHeight="1" x14ac:dyDescent="0.35">
      <c r="B223" s="68">
        <v>218</v>
      </c>
      <c r="C223" s="59" t="s">
        <v>334</v>
      </c>
      <c r="D223" s="93" t="s">
        <v>335</v>
      </c>
      <c r="E223" s="58" t="s">
        <v>19</v>
      </c>
      <c r="F223" s="60" t="s">
        <v>19</v>
      </c>
      <c r="G223" s="65">
        <f>IFERROR(VLOOKUP($D223,'Today''s Data'!$A$2:$BD$350,2,FALSE),"")</f>
        <v>3.34</v>
      </c>
      <c r="H223" s="53">
        <f>IFERROR(VLOOKUP($D223,'Today''s Data'!$A$2:$BD$350,4,FALSE),"")</f>
        <v>2.4500000000000001E-2</v>
      </c>
      <c r="I223" s="14">
        <f>IFERROR(VLOOKUP($D223,'Today''s Data'!$A$2:$BD$350,29,FALSE),"")</f>
        <v>63.731581296800002</v>
      </c>
      <c r="J223" s="65">
        <f>IFERROR(VLOOKUP($D223,'Today''s Data'!$A$2:$BD$350,20,FALSE),"")</f>
        <v>2.2618</v>
      </c>
      <c r="K223" s="65">
        <f>IFERROR(VLOOKUP(D223,'Today''s Data'!$A$2:$BD$350,2,FALSE),"")</f>
        <v>3.34</v>
      </c>
      <c r="L223" s="15">
        <f t="shared" si="62"/>
        <v>0.47669997347245546</v>
      </c>
      <c r="M223" s="65">
        <f>IFERROR(VLOOKUP($D223,'Previous Data'!$A$2:$BD$350,20,FALSE),"")</f>
        <v>2.2370999999999999</v>
      </c>
      <c r="N223" s="65">
        <f>IFERROR(VLOOKUP($D223,'Previous Data'!$A$2:$BD$350,2,FALSE),"")</f>
        <v>3.43</v>
      </c>
      <c r="O223" s="15">
        <f t="shared" si="63"/>
        <v>0.53323499173036537</v>
      </c>
      <c r="P223" s="65">
        <f>IFERROR(VLOOKUP($D223,'Today''s Data'!$A$2:$BD$350,19,FALSE),"")</f>
        <v>2.4394</v>
      </c>
      <c r="Q223" s="65">
        <f>IFERROR(VLOOKUP($D223,'Today''s Data'!$A$2:$BD$350,2,FALSE),"")</f>
        <v>3.34</v>
      </c>
      <c r="R223" s="15">
        <f t="shared" si="64"/>
        <v>0.36918914487168969</v>
      </c>
      <c r="S223" s="65">
        <f>IFERROR(VLOOKUP($D223,'Previous Data'!$A$2:$BD$350,19,FALSE),"")</f>
        <v>2.3896000000000002</v>
      </c>
      <c r="T223" s="65">
        <f>IFERROR(VLOOKUP($D223,'Previous Data'!$A$2:$BD$350,2,FALSE),"")</f>
        <v>3.43</v>
      </c>
      <c r="U223" s="15">
        <f t="shared" si="65"/>
        <v>0.43538667559424166</v>
      </c>
      <c r="V223" s="64">
        <f t="shared" si="66"/>
        <v>7.8521531523565294E-2</v>
      </c>
      <c r="W223" s="65">
        <f>IFERROR(VLOOKUP($D223,'Today''s Data'!$A$2:$BD$350,18,FALSE),"")</f>
        <v>2.9420000000000002</v>
      </c>
      <c r="X223" s="65">
        <f>IFERROR(VLOOKUP($D223,'Today''s Data'!$A$2:$BD$350,2,FALSE),"")</f>
        <v>3.34</v>
      </c>
      <c r="Y223" s="15">
        <f t="shared" si="67"/>
        <v>0.13528212100611817</v>
      </c>
      <c r="Z223" s="65">
        <f>IFERROR(VLOOKUP($D223,'Previous Data'!$A$2:$BD$350,18,FALSE),"")</f>
        <v>2.8730000000000002</v>
      </c>
      <c r="AA223" s="65">
        <f>IFERROR(VLOOKUP($D223,'Previous Data'!$A$2:$BD$350,2,FALSE),"")</f>
        <v>3.43</v>
      </c>
      <c r="AB223" s="15">
        <f t="shared" si="68"/>
        <v>0.19387399930386351</v>
      </c>
      <c r="AC223" s="96" t="str">
        <f t="shared" si="69"/>
        <v>AOTS+</v>
      </c>
      <c r="AD223" s="69">
        <f>IFERROR(VLOOKUP($D223,'Today''s Data'!$A$2:$BD$350,9,FALSE),"")</f>
        <v>9004000</v>
      </c>
      <c r="AE223" s="69">
        <f>IFERROR(VLOOKUP($D223,'Today''s Data'!$A$2:$BD$350,39,FALSE),"")</f>
        <v>15827200</v>
      </c>
      <c r="AF223" s="15">
        <f t="shared" si="70"/>
        <v>0.56889405580266883</v>
      </c>
      <c r="AG223" s="72">
        <f>IFERROR(VLOOKUP($D223,'Today''s Data'!$A$2:$BD$350,10,FALSE),"")</f>
        <v>29465560</v>
      </c>
      <c r="AH223" s="15">
        <f>IFERROR(VLOOKUP($D223,'Today''s Data'!$A$2:$BD$350,32,FALSE),"")</f>
        <v>7.5600000000000001E-2</v>
      </c>
      <c r="AI223" s="12" t="str">
        <f>IFERROR(VLOOKUP($D223,'Today''s Data'!$A$2:$BD$350,33,FALSE),"")</f>
        <v>HIGH</v>
      </c>
      <c r="AJ223" s="15">
        <f>IFERROR(VLOOKUP($D223,'Today''s Data'!$A$2:$BG$350,48,FALSE),"")</f>
        <v>9.5100000000000004E-2</v>
      </c>
      <c r="AK223" s="15">
        <f>IFERROR(VLOOKUP($D223,'Today''s Data'!$A$2:$BG$350,47,FALSE),"")</f>
        <v>0.32019999999999998</v>
      </c>
      <c r="AL223" s="15">
        <f>IFERROR(VLOOKUP($D223,'Today''s Data'!$A$2:$BG$350,46,FALSE),"")</f>
        <v>0.62929999999999997</v>
      </c>
      <c r="AM223" s="65">
        <v>4896455183</v>
      </c>
      <c r="AN223" s="65">
        <f t="shared" si="60"/>
        <v>16354160311.219999</v>
      </c>
      <c r="AO223" s="65" t="str">
        <f t="shared" si="61"/>
        <v>3RD LINER</v>
      </c>
      <c r="AP223" s="57">
        <f>IFERROR(VLOOKUP($D223,'Today''s Data'!$A$2:$BG$350,50,FALSE),"")</f>
        <v>-6560069.9996999996</v>
      </c>
    </row>
    <row r="224" spans="2:42" ht="16.5" hidden="1" customHeight="1" x14ac:dyDescent="0.35">
      <c r="B224" s="67">
        <v>219</v>
      </c>
      <c r="C224" s="11" t="s">
        <v>336</v>
      </c>
      <c r="D224" s="92" t="s">
        <v>337</v>
      </c>
      <c r="E224" s="12" t="s">
        <v>39</v>
      </c>
      <c r="F224" s="13" t="s">
        <v>129</v>
      </c>
      <c r="G224" s="65">
        <f>IFERROR(VLOOKUP($D224,'Today''s Data'!$A$2:$BD$350,2,FALSE),"")</f>
        <v>6.3</v>
      </c>
      <c r="H224" s="53">
        <f>IFERROR(VLOOKUP($D224,'Today''s Data'!$A$2:$BD$350,4,FALSE),"")</f>
        <v>4.1300000000000003E-2</v>
      </c>
      <c r="I224" s="14">
        <f>IFERROR(VLOOKUP($D224,'Today''s Data'!$A$2:$BD$350,29,FALSE),"")</f>
        <v>56.193608639799997</v>
      </c>
      <c r="J224" s="65">
        <f>IFERROR(VLOOKUP($D224,'Today''s Data'!$A$2:$BD$350,20,FALSE),"")</f>
        <v>6.5030000000000001</v>
      </c>
      <c r="K224" s="65">
        <f>IFERROR(VLOOKUP(D224,'Today''s Data'!$A$2:$BD$350,2,FALSE),"")</f>
        <v>6.3</v>
      </c>
      <c r="L224" s="15">
        <f t="shared" si="62"/>
        <v>3.222222222222227E-2</v>
      </c>
      <c r="M224" s="65">
        <f>IFERROR(VLOOKUP($D224,'Previous Data'!$A$2:$BD$350,20,FALSE),"")</f>
        <v>6.5129999999999999</v>
      </c>
      <c r="N224" s="65">
        <f>IFERROR(VLOOKUP($D224,'Previous Data'!$A$2:$BD$350,2,FALSE),"")</f>
        <v>6</v>
      </c>
      <c r="O224" s="15">
        <f t="shared" si="63"/>
        <v>8.5499999999999979E-2</v>
      </c>
      <c r="P224" s="65">
        <f>IFERROR(VLOOKUP($D224,'Today''s Data'!$A$2:$BD$350,19,FALSE),"")</f>
        <v>6.3933999999999997</v>
      </c>
      <c r="Q224" s="65">
        <f>IFERROR(VLOOKUP($D224,'Today''s Data'!$A$2:$BD$350,2,FALSE),"")</f>
        <v>6.3</v>
      </c>
      <c r="R224" s="15">
        <f t="shared" si="64"/>
        <v>1.4825396825396814E-2</v>
      </c>
      <c r="S224" s="65">
        <f>IFERROR(VLOOKUP($D224,'Previous Data'!$A$2:$BD$350,19,FALSE),"")</f>
        <v>6.4210000000000003</v>
      </c>
      <c r="T224" s="65">
        <f>IFERROR(VLOOKUP($D224,'Previous Data'!$A$2:$BD$350,2,FALSE),"")</f>
        <v>6</v>
      </c>
      <c r="U224" s="15">
        <f t="shared" si="65"/>
        <v>7.016666666666671E-2</v>
      </c>
      <c r="V224" s="64">
        <f t="shared" si="66"/>
        <v>1.7142678387086739E-2</v>
      </c>
      <c r="W224" s="65">
        <f>IFERROR(VLOOKUP($D224,'Today''s Data'!$A$2:$BD$350,18,FALSE),"")</f>
        <v>6.1059999999999999</v>
      </c>
      <c r="X224" s="65">
        <f>IFERROR(VLOOKUP($D224,'Today''s Data'!$A$2:$BD$350,2,FALSE),"")</f>
        <v>6.3</v>
      </c>
      <c r="Y224" s="15">
        <f t="shared" si="67"/>
        <v>3.1772027513920727E-2</v>
      </c>
      <c r="Z224" s="65">
        <f>IFERROR(VLOOKUP($D224,'Previous Data'!$A$2:$BD$350,18,FALSE),"")</f>
        <v>6.1210000000000004</v>
      </c>
      <c r="AA224" s="65">
        <f>IFERROR(VLOOKUP($D224,'Previous Data'!$A$2:$BD$350,2,FALSE),"")</f>
        <v>6</v>
      </c>
      <c r="AB224" s="15">
        <f t="shared" si="68"/>
        <v>2.0166666666666739E-2</v>
      </c>
      <c r="AC224" s="96" t="str">
        <f t="shared" si="69"/>
        <v>REVERSE AOTS</v>
      </c>
      <c r="AD224" s="69">
        <f>IFERROR(VLOOKUP($D224,'Today''s Data'!$A$2:$BD$350,9,FALSE),"")</f>
        <v>126600</v>
      </c>
      <c r="AE224" s="69">
        <f>IFERROR(VLOOKUP($D224,'Today''s Data'!$A$2:$BD$350,39,FALSE),"")</f>
        <v>88490</v>
      </c>
      <c r="AF224" s="15">
        <f t="shared" si="70"/>
        <v>1.4306701322183297</v>
      </c>
      <c r="AG224" s="72">
        <f>IFERROR(VLOOKUP($D224,'Today''s Data'!$A$2:$BD$350,10,FALSE),"")</f>
        <v>787535</v>
      </c>
      <c r="AH224" s="15">
        <f>IFERROR(VLOOKUP($D224,'Today''s Data'!$A$2:$BD$350,32,FALSE),"")</f>
        <v>2.6100000000000002E-2</v>
      </c>
      <c r="AI224" s="12" t="str">
        <f>IFERROR(VLOOKUP($D224,'Today''s Data'!$A$2:$BD$350,33,FALSE),"")</f>
        <v>LOW</v>
      </c>
      <c r="AJ224" s="15">
        <f>IFERROR(VLOOKUP($D224,'Today''s Data'!$A$2:$BG$350,48,FALSE),"")</f>
        <v>8.6199999999999999E-2</v>
      </c>
      <c r="AK224" s="15">
        <f>IFERROR(VLOOKUP($D224,'Today''s Data'!$A$2:$BG$350,47,FALSE),"")</f>
        <v>0</v>
      </c>
      <c r="AL224" s="15">
        <f>IFERROR(VLOOKUP($D224,'Today''s Data'!$A$2:$BG$350,46,FALSE),"")</f>
        <v>-7.3499999999999996E-2</v>
      </c>
      <c r="AM224" s="65">
        <v>2024500000</v>
      </c>
      <c r="AN224" s="65">
        <f t="shared" si="60"/>
        <v>12754350000</v>
      </c>
      <c r="AO224" s="65" t="str">
        <f t="shared" si="61"/>
        <v>3RD LINER</v>
      </c>
      <c r="AP224" s="57">
        <f>IFERROR(VLOOKUP($D224,'Today''s Data'!$A$2:$BG$350,50,FALSE),"")</f>
        <v>348851</v>
      </c>
    </row>
    <row r="225" spans="2:42" ht="16.5" hidden="1" customHeight="1" x14ac:dyDescent="0.35">
      <c r="B225" s="67">
        <v>220</v>
      </c>
      <c r="C225" s="11"/>
      <c r="D225" s="92" t="s">
        <v>651</v>
      </c>
      <c r="E225" s="12"/>
      <c r="F225" s="13"/>
      <c r="G225" s="65">
        <f>IFERROR(VLOOKUP($D225,'Today''s Data'!$A$2:$BD$350,2,FALSE),"")</f>
        <v>2.1800000000000002</v>
      </c>
      <c r="H225" s="53">
        <f>IFERROR(VLOOKUP($D225,'Today''s Data'!$A$2:$BD$350,4,FALSE),"")</f>
        <v>-2.6800000000000001E-2</v>
      </c>
      <c r="I225" s="14">
        <f>IFERROR(VLOOKUP($D225,'Today''s Data'!$A$2:$BD$350,29,FALSE),"")</f>
        <v>48.859869802600002</v>
      </c>
      <c r="J225" s="65">
        <f>IFERROR(VLOOKUP($D225,'Today''s Data'!$A$2:$BD$350,20,FALSE),"")</f>
        <v>2.2650999999999999</v>
      </c>
      <c r="K225" s="65">
        <f>IFERROR(VLOOKUP(D225,'Today''s Data'!$A$2:$BD$350,2,FALSE),"")</f>
        <v>2.1800000000000002</v>
      </c>
      <c r="L225" s="15">
        <f t="shared" si="62"/>
        <v>3.9036697247706295E-2</v>
      </c>
      <c r="M225" s="65">
        <f>IFERROR(VLOOKUP($D225,'Previous Data'!$A$2:$BD$350,20,FALSE),"")</f>
        <v>2.2692000000000001</v>
      </c>
      <c r="N225" s="65">
        <f>IFERROR(VLOOKUP($D225,'Previous Data'!$A$2:$BD$350,2,FALSE),"")</f>
        <v>2.33</v>
      </c>
      <c r="O225" s="15">
        <f t="shared" si="63"/>
        <v>2.6793583641812075E-2</v>
      </c>
      <c r="P225" s="65">
        <f>IFERROR(VLOOKUP($D225,'Today''s Data'!$A$2:$BD$350,19,FALSE),"")</f>
        <v>2.1594000000000002</v>
      </c>
      <c r="Q225" s="65">
        <f>IFERROR(VLOOKUP($D225,'Today''s Data'!$A$2:$BD$350,2,FALSE),"")</f>
        <v>2.1800000000000002</v>
      </c>
      <c r="R225" s="15">
        <f t="shared" si="64"/>
        <v>9.5396869500787018E-3</v>
      </c>
      <c r="S225" s="65">
        <f>IFERROR(VLOOKUP($D225,'Previous Data'!$A$2:$BD$350,19,FALSE),"")</f>
        <v>2.1522000000000001</v>
      </c>
      <c r="T225" s="65">
        <f>IFERROR(VLOOKUP($D225,'Previous Data'!$A$2:$BD$350,2,FALSE),"")</f>
        <v>2.33</v>
      </c>
      <c r="U225" s="15">
        <f t="shared" si="65"/>
        <v>8.2613140042746933E-2</v>
      </c>
      <c r="V225" s="64">
        <f t="shared" si="66"/>
        <v>4.8948782069093116E-2</v>
      </c>
      <c r="W225" s="65">
        <f>IFERROR(VLOOKUP($D225,'Today''s Data'!$A$2:$BD$350,18,FALSE),"")</f>
        <v>2.2004999999999999</v>
      </c>
      <c r="X225" s="65">
        <f>IFERROR(VLOOKUP($D225,'Today''s Data'!$A$2:$BD$350,2,FALSE),"")</f>
        <v>2.1800000000000002</v>
      </c>
      <c r="Y225" s="15">
        <f t="shared" si="67"/>
        <v>9.403669724770523E-3</v>
      </c>
      <c r="Z225" s="65">
        <f>IFERROR(VLOOKUP($D225,'Previous Data'!$A$2:$BD$350,18,FALSE),"")</f>
        <v>2.2044999999999999</v>
      </c>
      <c r="AA225" s="65">
        <f>IFERROR(VLOOKUP($D225,'Previous Data'!$A$2:$BD$350,2,FALSE),"")</f>
        <v>2.33</v>
      </c>
      <c r="AB225" s="15">
        <f t="shared" si="68"/>
        <v>5.6929008845543284E-2</v>
      </c>
      <c r="AC225" s="96" t="str">
        <f t="shared" si="69"/>
        <v/>
      </c>
      <c r="AD225" s="69">
        <f>IFERROR(VLOOKUP($D225,'Today''s Data'!$A$2:$BD$350,9,FALSE),"")</f>
        <v>167000</v>
      </c>
      <c r="AE225" s="69">
        <f>IFERROR(VLOOKUP($D225,'Today''s Data'!$A$2:$BD$350,39,FALSE),"")</f>
        <v>225550</v>
      </c>
      <c r="AF225" s="15">
        <f t="shared" si="70"/>
        <v>0.74041232542673463</v>
      </c>
      <c r="AG225" s="72">
        <f>IFERROR(VLOOKUP($D225,'Today''s Data'!$A$2:$BD$350,10,FALSE),"")</f>
        <v>371700</v>
      </c>
      <c r="AH225" s="15">
        <f>IFERROR(VLOOKUP($D225,'Today''s Data'!$A$2:$BD$350,32,FALSE),"")</f>
        <v>7.4700000000000003E-2</v>
      </c>
      <c r="AI225" s="12" t="str">
        <f>IFERROR(VLOOKUP($D225,'Today''s Data'!$A$2:$BD$350,33,FALSE),"")</f>
        <v>HIGH</v>
      </c>
      <c r="AJ225" s="15">
        <f>IFERROR(VLOOKUP($D225,'Today''s Data'!$A$2:$BG$350,48,FALSE),"")</f>
        <v>7.3899999999999993E-2</v>
      </c>
      <c r="AK225" s="15">
        <f>IFERROR(VLOOKUP($D225,'Today''s Data'!$A$2:$BG$350,47,FALSE),"")</f>
        <v>9.2999999999999992E-3</v>
      </c>
      <c r="AL225" s="15">
        <f>IFERROR(VLOOKUP($D225,'Today''s Data'!$A$2:$BG$350,46,FALSE),"")</f>
        <v>7.9200000000000007E-2</v>
      </c>
      <c r="AM225" s="65">
        <v>250000000</v>
      </c>
      <c r="AN225" s="65">
        <f t="shared" si="60"/>
        <v>545000000</v>
      </c>
      <c r="AO225" s="65" t="str">
        <f t="shared" si="61"/>
        <v>4TH LINER</v>
      </c>
      <c r="AP225" s="57">
        <f>IFERROR(VLOOKUP($D225,'Today''s Data'!$A$2:$BG$350,50,FALSE),"")</f>
        <v>276810.99939999997</v>
      </c>
    </row>
    <row r="226" spans="2:42" ht="16.5" hidden="1" customHeight="1" x14ac:dyDescent="0.35">
      <c r="B226" s="68">
        <v>221</v>
      </c>
      <c r="C226" s="11"/>
      <c r="D226" s="92" t="s">
        <v>637</v>
      </c>
      <c r="E226" s="12"/>
      <c r="F226" s="13"/>
      <c r="G226" s="65">
        <f>IFERROR(VLOOKUP($D226,'Today''s Data'!$A$2:$BD$350,2,FALSE),"")</f>
        <v>8.64</v>
      </c>
      <c r="H226" s="53">
        <f>IFERROR(VLOOKUP($D226,'Today''s Data'!$A$2:$BD$350,4,FALSE),"")</f>
        <v>5.3699999999999998E-2</v>
      </c>
      <c r="I226" s="14">
        <f>IFERROR(VLOOKUP($D226,'Today''s Data'!$A$2:$BD$350,29,FALSE),"")</f>
        <v>50.312254206600002</v>
      </c>
      <c r="J226" s="65">
        <f>IFERROR(VLOOKUP($D226,'Today''s Data'!$A$2:$BD$350,20,FALSE),"")</f>
        <v>8.6762999999999995</v>
      </c>
      <c r="K226" s="65">
        <f>IFERROR(VLOOKUP(D226,'Today''s Data'!$A$2:$BD$350,2,FALSE),"")</f>
        <v>8.64</v>
      </c>
      <c r="L226" s="15">
        <f t="shared" si="62"/>
        <v>4.2013888888887598E-3</v>
      </c>
      <c r="M226" s="65">
        <f>IFERROR(VLOOKUP($D226,'Previous Data'!$A$2:$BD$350,20,FALSE),"")</f>
        <v>8.6754999999999995</v>
      </c>
      <c r="N226" s="65">
        <f>IFERROR(VLOOKUP($D226,'Previous Data'!$A$2:$BD$350,2,FALSE),"")</f>
        <v>8.1999999999999993</v>
      </c>
      <c r="O226" s="15">
        <f t="shared" si="63"/>
        <v>5.7987804878048818E-2</v>
      </c>
      <c r="P226" s="65">
        <f>IFERROR(VLOOKUP($D226,'Today''s Data'!$A$2:$BD$350,19,FALSE),"")</f>
        <v>8.4703999999999997</v>
      </c>
      <c r="Q226" s="65">
        <f>IFERROR(VLOOKUP($D226,'Today''s Data'!$A$2:$BD$350,2,FALSE),"")</f>
        <v>8.64</v>
      </c>
      <c r="R226" s="15">
        <f t="shared" si="64"/>
        <v>2.0022667170381668E-2</v>
      </c>
      <c r="S226" s="65">
        <f>IFERROR(VLOOKUP($D226,'Previous Data'!$A$2:$BD$350,19,FALSE),"")</f>
        <v>8.4626000000000001</v>
      </c>
      <c r="T226" s="65">
        <f>IFERROR(VLOOKUP($D226,'Previous Data'!$A$2:$BD$350,2,FALSE),"")</f>
        <v>8.1999999999999993</v>
      </c>
      <c r="U226" s="15">
        <f t="shared" si="65"/>
        <v>3.2024390243902544E-2</v>
      </c>
      <c r="V226" s="64">
        <f t="shared" si="66"/>
        <v>2.4308179070645985E-2</v>
      </c>
      <c r="W226" s="65">
        <f>IFERROR(VLOOKUP($D226,'Today''s Data'!$A$2:$BD$350,18,FALSE),"")</f>
        <v>8.8109999999999999</v>
      </c>
      <c r="X226" s="65">
        <f>IFERROR(VLOOKUP($D226,'Today''s Data'!$A$2:$BD$350,2,FALSE),"")</f>
        <v>8.64</v>
      </c>
      <c r="Y226" s="15">
        <f t="shared" si="67"/>
        <v>1.9791666666666593E-2</v>
      </c>
      <c r="Z226" s="65">
        <f>IFERROR(VLOOKUP($D226,'Previous Data'!$A$2:$BD$350,18,FALSE),"")</f>
        <v>8.8234999999999992</v>
      </c>
      <c r="AA226" s="65">
        <f>IFERROR(VLOOKUP($D226,'Previous Data'!$A$2:$BD$350,2,FALSE),"")</f>
        <v>8.1999999999999993</v>
      </c>
      <c r="AB226" s="15">
        <f t="shared" si="68"/>
        <v>7.6036585365853657E-2</v>
      </c>
      <c r="AC226" s="96" t="str">
        <f t="shared" si="69"/>
        <v/>
      </c>
      <c r="AD226" s="69">
        <f>IFERROR(VLOOKUP($D226,'Today''s Data'!$A$2:$BD$350,9,FALSE),"")</f>
        <v>2300</v>
      </c>
      <c r="AE226" s="69">
        <f>IFERROR(VLOOKUP($D226,'Today''s Data'!$A$2:$BD$350,39,FALSE),"")</f>
        <v>32110</v>
      </c>
      <c r="AF226" s="15">
        <f t="shared" si="70"/>
        <v>7.1628776082217377E-2</v>
      </c>
      <c r="AG226" s="72">
        <f>IFERROR(VLOOKUP($D226,'Today''s Data'!$A$2:$BD$350,10,FALSE),"")</f>
        <v>19872</v>
      </c>
      <c r="AH226" s="15">
        <f>IFERROR(VLOOKUP($D226,'Today''s Data'!$A$2:$BD$350,32,FALSE),"")</f>
        <v>4.2000000000000003E-2</v>
      </c>
      <c r="AI226" s="12" t="str">
        <f>IFERROR(VLOOKUP($D226,'Today''s Data'!$A$2:$BD$350,33,FALSE),"")</f>
        <v>NEUTRAL</v>
      </c>
      <c r="AJ226" s="15">
        <f>IFERROR(VLOOKUP($D226,'Today''s Data'!$A$2:$BG$350,48,FALSE),"")</f>
        <v>5.3699999999999998E-2</v>
      </c>
      <c r="AK226" s="15">
        <f>IFERROR(VLOOKUP($D226,'Today''s Data'!$A$2:$BG$350,47,FALSE),"")</f>
        <v>-7.8899999999999998E-2</v>
      </c>
      <c r="AL226" s="15">
        <f>IFERROR(VLOOKUP($D226,'Today''s Data'!$A$2:$BG$350,46,FALSE),"")</f>
        <v>-3.8899999999999997E-2</v>
      </c>
      <c r="AM226" s="65">
        <v>546637296</v>
      </c>
      <c r="AN226" s="65">
        <f t="shared" si="60"/>
        <v>4722946237.4400005</v>
      </c>
      <c r="AO226" s="65" t="str">
        <f t="shared" si="61"/>
        <v>3RD LINER</v>
      </c>
      <c r="AP226" s="57">
        <f>IFERROR(VLOOKUP($D226,'Today''s Data'!$A$2:$BG$350,50,FALSE),"")</f>
        <v>-28291.999899999999</v>
      </c>
    </row>
    <row r="227" spans="2:42" ht="16.5" hidden="1" customHeight="1" x14ac:dyDescent="0.35">
      <c r="B227" s="67">
        <v>222</v>
      </c>
      <c r="C227" s="11"/>
      <c r="D227" s="92" t="s">
        <v>638</v>
      </c>
      <c r="E227" s="12"/>
      <c r="F227" s="13"/>
      <c r="G227" s="65">
        <f>IFERROR(VLOOKUP($D227,'Today''s Data'!$A$2:$BD$350,2,FALSE),"")</f>
        <v>1035</v>
      </c>
      <c r="H227" s="53">
        <f>IFERROR(VLOOKUP($D227,'Today''s Data'!$A$2:$BD$350,4,FALSE),"")</f>
        <v>1E-3</v>
      </c>
      <c r="I227" s="14">
        <f>IFERROR(VLOOKUP($D227,'Today''s Data'!$A$2:$BD$350,29,FALSE),"")</f>
        <v>40.694426868000001</v>
      </c>
      <c r="J227" s="65">
        <f>IFERROR(VLOOKUP($D227,'Today''s Data'!$A$2:$BD$350,20,FALSE),"")</f>
        <v>1048.6099999999999</v>
      </c>
      <c r="K227" s="65">
        <f>IFERROR(VLOOKUP(D227,'Today''s Data'!$A$2:$BD$350,2,FALSE),"")</f>
        <v>1035</v>
      </c>
      <c r="L227" s="15">
        <f t="shared" si="62"/>
        <v>1.3149758454106184E-2</v>
      </c>
      <c r="M227" s="65">
        <f>IFERROR(VLOOKUP($D227,'Previous Data'!$A$2:$BD$350,20,FALSE),"")</f>
        <v>1049.01</v>
      </c>
      <c r="N227" s="65">
        <f>IFERROR(VLOOKUP($D227,'Previous Data'!$A$2:$BD$350,2,FALSE),"")</f>
        <v>1034</v>
      </c>
      <c r="O227" s="15">
        <f t="shared" si="63"/>
        <v>1.4516441005802698E-2</v>
      </c>
      <c r="P227" s="65">
        <f>IFERROR(VLOOKUP($D227,'Today''s Data'!$A$2:$BD$350,19,FALSE),"")</f>
        <v>1055.96</v>
      </c>
      <c r="Q227" s="65">
        <f>IFERROR(VLOOKUP($D227,'Today''s Data'!$A$2:$BD$350,2,FALSE),"")</f>
        <v>1035</v>
      </c>
      <c r="R227" s="15">
        <f t="shared" si="64"/>
        <v>2.0251207729468635E-2</v>
      </c>
      <c r="S227" s="65">
        <f>IFERROR(VLOOKUP($D227,'Previous Data'!$A$2:$BD$350,19,FALSE),"")</f>
        <v>1056.56</v>
      </c>
      <c r="T227" s="65">
        <f>IFERROR(VLOOKUP($D227,'Previous Data'!$A$2:$BD$350,2,FALSE),"")</f>
        <v>1034</v>
      </c>
      <c r="U227" s="15">
        <f t="shared" si="65"/>
        <v>2.1818181818181764E-2</v>
      </c>
      <c r="V227" s="64">
        <f t="shared" si="66"/>
        <v>7.0092789502294818E-3</v>
      </c>
      <c r="W227" s="65">
        <f>IFERROR(VLOOKUP($D227,'Today''s Data'!$A$2:$BD$350,18,FALSE),"")</f>
        <v>1050.4000000000001</v>
      </c>
      <c r="X227" s="65">
        <f>IFERROR(VLOOKUP($D227,'Today''s Data'!$A$2:$BD$350,2,FALSE),"")</f>
        <v>1035</v>
      </c>
      <c r="Y227" s="15">
        <f t="shared" si="67"/>
        <v>1.4879227053140185E-2</v>
      </c>
      <c r="Z227" s="65">
        <f>IFERROR(VLOOKUP($D227,'Previous Data'!$A$2:$BD$350,18,FALSE),"")</f>
        <v>1051.1500000000001</v>
      </c>
      <c r="AA227" s="65">
        <f>IFERROR(VLOOKUP($D227,'Previous Data'!$A$2:$BD$350,2,FALSE),"")</f>
        <v>1034</v>
      </c>
      <c r="AB227" s="15">
        <f t="shared" si="68"/>
        <v>1.6586073500967205E-2</v>
      </c>
      <c r="AC227" s="96" t="str">
        <f t="shared" si="69"/>
        <v/>
      </c>
      <c r="AD227" s="69">
        <f>IFERROR(VLOOKUP($D227,'Today''s Data'!$A$2:$BD$350,9,FALSE),"")</f>
        <v>4500</v>
      </c>
      <c r="AE227" s="69">
        <f>IFERROR(VLOOKUP($D227,'Today''s Data'!$A$2:$BD$350,39,FALSE),"")</f>
        <v>1414</v>
      </c>
      <c r="AF227" s="15">
        <f t="shared" si="70"/>
        <v>3.1824611032531824</v>
      </c>
      <c r="AG227" s="72">
        <f>IFERROR(VLOOKUP($D227,'Today''s Data'!$A$2:$BD$350,10,FALSE),"")</f>
        <v>4657500</v>
      </c>
      <c r="AH227" s="15">
        <f>IFERROR(VLOOKUP($D227,'Today''s Data'!$A$2:$BD$350,32,FALSE),"")</f>
        <v>8.3000000000000001E-3</v>
      </c>
      <c r="AI227" s="12" t="str">
        <f>IFERROR(VLOOKUP($D227,'Today''s Data'!$A$2:$BD$350,33,FALSE),"")</f>
        <v>LOW</v>
      </c>
      <c r="AJ227" s="15">
        <f>IFERROR(VLOOKUP($D227,'Today''s Data'!$A$2:$BG$350,48,FALSE),"")</f>
        <v>-5.7999999999999996E-3</v>
      </c>
      <c r="AK227" s="15">
        <f>IFERROR(VLOOKUP($D227,'Today''s Data'!$A$2:$BG$350,47,FALSE),"")</f>
        <v>-1.24E-2</v>
      </c>
      <c r="AL227" s="15">
        <f>IFERROR(VLOOKUP($D227,'Today''s Data'!$A$2:$BG$350,46,FALSE),"")</f>
        <v>-2.3599999999999999E-2</v>
      </c>
      <c r="AM227" s="65">
        <v>7122320</v>
      </c>
      <c r="AN227" s="65">
        <f t="shared" si="60"/>
        <v>7371601200</v>
      </c>
      <c r="AO227" s="65" t="str">
        <f t="shared" si="61"/>
        <v>3RD LINER</v>
      </c>
      <c r="AP227" s="57">
        <f>IFERROR(VLOOKUP($D227,'Today''s Data'!$A$2:$BG$350,50,FALSE),"")</f>
        <v>-2087435</v>
      </c>
    </row>
    <row r="228" spans="2:42" ht="16.5" hidden="1" customHeight="1" x14ac:dyDescent="0.35">
      <c r="B228" s="67">
        <v>223</v>
      </c>
      <c r="C228" s="59" t="s">
        <v>311</v>
      </c>
      <c r="D228" s="93" t="s">
        <v>450</v>
      </c>
      <c r="E228" s="58" t="s">
        <v>39</v>
      </c>
      <c r="F228" s="60" t="s">
        <v>40</v>
      </c>
      <c r="G228" s="65">
        <f>IFERROR(VLOOKUP($D228,'Today''s Data'!$A$2:$BD$350,2,FALSE),"")</f>
        <v>1100</v>
      </c>
      <c r="H228" s="53">
        <f>IFERROR(VLOOKUP($D228,'Today''s Data'!$A$2:$BD$350,4,FALSE),"")</f>
        <v>0</v>
      </c>
      <c r="I228" s="14">
        <f>IFERROR(VLOOKUP($D228,'Today''s Data'!$A$2:$BD$350,29,FALSE),"")</f>
        <v>43.692738206599998</v>
      </c>
      <c r="J228" s="65">
        <f>IFERROR(VLOOKUP($D228,'Today''s Data'!$A$2:$BD$350,20,FALSE),"")</f>
        <v>1124.3900000000001</v>
      </c>
      <c r="K228" s="65">
        <f>IFERROR(VLOOKUP(D228,'Today''s Data'!$A$2:$BD$350,2,FALSE),"")</f>
        <v>1100</v>
      </c>
      <c r="L228" s="15">
        <f t="shared" si="62"/>
        <v>2.2172727272727365E-2</v>
      </c>
      <c r="M228" s="65">
        <f>IFERROR(VLOOKUP($D228,'Previous Data'!$A$2:$BD$350,20,FALSE),"")</f>
        <v>1124.3699999999999</v>
      </c>
      <c r="N228" s="65">
        <f>IFERROR(VLOOKUP($D228,'Previous Data'!$A$2:$BD$350,2,FALSE),"")</f>
        <v>1100</v>
      </c>
      <c r="O228" s="15">
        <f t="shared" si="63"/>
        <v>2.2154545454545354E-2</v>
      </c>
      <c r="P228" s="65">
        <f>IFERROR(VLOOKUP($D228,'Today''s Data'!$A$2:$BD$350,19,FALSE),"")</f>
        <v>1133.52</v>
      </c>
      <c r="Q228" s="65">
        <f>IFERROR(VLOOKUP($D228,'Today''s Data'!$A$2:$BD$350,2,FALSE),"")</f>
        <v>1100</v>
      </c>
      <c r="R228" s="15">
        <f t="shared" si="64"/>
        <v>3.0472727272727256E-2</v>
      </c>
      <c r="S228" s="65">
        <f>IFERROR(VLOOKUP($D228,'Previous Data'!$A$2:$BD$350,19,FALSE),"")</f>
        <v>1133.92</v>
      </c>
      <c r="T228" s="65">
        <f>IFERROR(VLOOKUP($D228,'Previous Data'!$A$2:$BD$350,2,FALSE),"")</f>
        <v>1100</v>
      </c>
      <c r="U228" s="15">
        <f t="shared" si="65"/>
        <v>3.0836363636363703E-2</v>
      </c>
      <c r="V228" s="64">
        <f t="shared" si="66"/>
        <v>8.1199583774312131E-3</v>
      </c>
      <c r="W228" s="65">
        <f>IFERROR(VLOOKUP($D228,'Today''s Data'!$A$2:$BD$350,18,FALSE),"")</f>
        <v>1117.4000000000001</v>
      </c>
      <c r="X228" s="65">
        <f>IFERROR(VLOOKUP($D228,'Today''s Data'!$A$2:$BD$350,2,FALSE),"")</f>
        <v>1100</v>
      </c>
      <c r="Y228" s="15">
        <f t="shared" si="67"/>
        <v>1.5818181818181901E-2</v>
      </c>
      <c r="Z228" s="65">
        <f>IFERROR(VLOOKUP($D228,'Previous Data'!$A$2:$BD$350,18,FALSE),"")</f>
        <v>1119.4000000000001</v>
      </c>
      <c r="AA228" s="65">
        <f>IFERROR(VLOOKUP($D228,'Previous Data'!$A$2:$BD$350,2,FALSE),"")</f>
        <v>1100</v>
      </c>
      <c r="AB228" s="15">
        <f t="shared" si="68"/>
        <v>1.7636363636363717E-2</v>
      </c>
      <c r="AC228" s="96" t="str">
        <f t="shared" si="69"/>
        <v/>
      </c>
      <c r="AD228" s="69">
        <f>IFERROR(VLOOKUP($D228,'Today''s Data'!$A$2:$BD$350,9,FALSE),"")</f>
        <v>60</v>
      </c>
      <c r="AE228" s="69">
        <f>IFERROR(VLOOKUP($D228,'Today''s Data'!$A$2:$BD$350,39,FALSE),"")</f>
        <v>792</v>
      </c>
      <c r="AF228" s="15">
        <f t="shared" si="70"/>
        <v>7.575757575757576E-2</v>
      </c>
      <c r="AG228" s="72">
        <f>IFERROR(VLOOKUP($D228,'Today''s Data'!$A$2:$BD$350,10,FALSE),"")</f>
        <v>66020</v>
      </c>
      <c r="AH228" s="15">
        <f>IFERROR(VLOOKUP($D228,'Today''s Data'!$A$2:$BD$350,32,FALSE),"")</f>
        <v>1.6E-2</v>
      </c>
      <c r="AI228" s="12" t="str">
        <f>IFERROR(VLOOKUP($D228,'Today''s Data'!$A$2:$BD$350,33,FALSE),"")</f>
        <v>LOW</v>
      </c>
      <c r="AJ228" s="15">
        <f>IFERROR(VLOOKUP($D228,'Today''s Data'!$A$2:$BG$350,48,FALSE),"")</f>
        <v>-6.3799999999999996E-2</v>
      </c>
      <c r="AK228" s="15">
        <f>IFERROR(VLOOKUP($D228,'Today''s Data'!$A$2:$BG$350,47,FALSE),"")</f>
        <v>1.8E-3</v>
      </c>
      <c r="AL228" s="15">
        <f>IFERROR(VLOOKUP($D228,'Today''s Data'!$A$2:$BG$350,46,FALSE),"")</f>
        <v>-3.5099999999999999E-2</v>
      </c>
      <c r="AM228" s="65">
        <v>2877680</v>
      </c>
      <c r="AN228" s="65">
        <f t="shared" si="60"/>
        <v>3165448000</v>
      </c>
      <c r="AO228" s="65" t="str">
        <f t="shared" si="61"/>
        <v>3RD LINER</v>
      </c>
      <c r="AP228" s="57">
        <f>IFERROR(VLOOKUP($D228,'Today''s Data'!$A$2:$BG$350,50,FALSE),"")</f>
        <v>5875</v>
      </c>
    </row>
    <row r="229" spans="2:42" ht="16.5" hidden="1" customHeight="1" x14ac:dyDescent="0.35">
      <c r="B229" s="68">
        <v>224</v>
      </c>
      <c r="C229" s="11"/>
      <c r="D229" s="92" t="s">
        <v>593</v>
      </c>
      <c r="E229" s="12"/>
      <c r="F229" s="13"/>
      <c r="G229" s="65">
        <f>IFERROR(VLOOKUP($D229,'Today''s Data'!$A$2:$BD$350,2,FALSE),"")</f>
        <v>1.1299999999999999</v>
      </c>
      <c r="H229" s="53">
        <f>IFERROR(VLOOKUP($D229,'Today''s Data'!$A$2:$BD$350,4,FALSE),"")</f>
        <v>8.8999999999999999E-3</v>
      </c>
      <c r="I229" s="14">
        <f>IFERROR(VLOOKUP($D229,'Today''s Data'!$A$2:$BD$350,29,FALSE),"")</f>
        <v>41.685571762899997</v>
      </c>
      <c r="J229" s="65">
        <f>IFERROR(VLOOKUP($D229,'Today''s Data'!$A$2:$BD$350,20,FALSE),"")</f>
        <v>1.2626999999999999</v>
      </c>
      <c r="K229" s="65">
        <f>IFERROR(VLOOKUP(D229,'Today''s Data'!$A$2:$BD$350,2,FALSE),"")</f>
        <v>1.1299999999999999</v>
      </c>
      <c r="L229" s="15">
        <f t="shared" si="62"/>
        <v>0.11743362831858412</v>
      </c>
      <c r="M229" s="65">
        <f>IFERROR(VLOOKUP($D229,'Previous Data'!$A$2:$BD$350,20,FALSE),"")</f>
        <v>1.2683</v>
      </c>
      <c r="N229" s="65">
        <f>IFERROR(VLOOKUP($D229,'Previous Data'!$A$2:$BD$350,2,FALSE),"")</f>
        <v>1.1399999999999999</v>
      </c>
      <c r="O229" s="15">
        <f t="shared" si="63"/>
        <v>0.11254385964912289</v>
      </c>
      <c r="P229" s="65">
        <f>IFERROR(VLOOKUP($D229,'Today''s Data'!$A$2:$BD$350,19,FALSE),"")</f>
        <v>1.2041999999999999</v>
      </c>
      <c r="Q229" s="65">
        <f>IFERROR(VLOOKUP($D229,'Today''s Data'!$A$2:$BD$350,2,FALSE),"")</f>
        <v>1.1299999999999999</v>
      </c>
      <c r="R229" s="15">
        <f t="shared" si="64"/>
        <v>6.5663716814159334E-2</v>
      </c>
      <c r="S229" s="65">
        <f>IFERROR(VLOOKUP($D229,'Previous Data'!$A$2:$BD$350,19,FALSE),"")</f>
        <v>1.2036</v>
      </c>
      <c r="T229" s="65">
        <f>IFERROR(VLOOKUP($D229,'Previous Data'!$A$2:$BD$350,2,FALSE),"")</f>
        <v>1.1399999999999999</v>
      </c>
      <c r="U229" s="15">
        <f t="shared" si="65"/>
        <v>5.5789473684210618E-2</v>
      </c>
      <c r="V229" s="64">
        <f t="shared" si="66"/>
        <v>4.8579970104633781E-2</v>
      </c>
      <c r="W229" s="65">
        <f>IFERROR(VLOOKUP($D229,'Today''s Data'!$A$2:$BD$350,18,FALSE),"")</f>
        <v>1.2175</v>
      </c>
      <c r="X229" s="65">
        <f>IFERROR(VLOOKUP($D229,'Today''s Data'!$A$2:$BD$350,2,FALSE),"")</f>
        <v>1.1299999999999999</v>
      </c>
      <c r="Y229" s="15">
        <f t="shared" si="67"/>
        <v>7.7433628318584191E-2</v>
      </c>
      <c r="Z229" s="65">
        <f>IFERROR(VLOOKUP($D229,'Previous Data'!$A$2:$BD$350,18,FALSE),"")</f>
        <v>1.2435</v>
      </c>
      <c r="AA229" s="65">
        <f>IFERROR(VLOOKUP($D229,'Previous Data'!$A$2:$BD$350,2,FALSE),"")</f>
        <v>1.1399999999999999</v>
      </c>
      <c r="AB229" s="15">
        <f t="shared" si="68"/>
        <v>9.078947368421067E-2</v>
      </c>
      <c r="AC229" s="96" t="str">
        <f t="shared" si="69"/>
        <v/>
      </c>
      <c r="AD229" s="69">
        <f>IFERROR(VLOOKUP($D229,'Today''s Data'!$A$2:$BD$350,9,FALSE),"")</f>
        <v>248000</v>
      </c>
      <c r="AE229" s="69">
        <f>IFERROR(VLOOKUP($D229,'Today''s Data'!$A$2:$BD$350,39,FALSE),"")</f>
        <v>268300</v>
      </c>
      <c r="AF229" s="15">
        <f t="shared" si="70"/>
        <v>0.92433842713380543</v>
      </c>
      <c r="AG229" s="72">
        <f>IFERROR(VLOOKUP($D229,'Today''s Data'!$A$2:$BD$350,10,FALSE),"")</f>
        <v>288500</v>
      </c>
      <c r="AH229" s="15">
        <f>IFERROR(VLOOKUP($D229,'Today''s Data'!$A$2:$BD$350,32,FALSE),"")</f>
        <v>6.6600000000000006E-2</v>
      </c>
      <c r="AI229" s="12" t="str">
        <f>IFERROR(VLOOKUP($D229,'Today''s Data'!$A$2:$BD$350,33,FALSE),"")</f>
        <v>HIGH</v>
      </c>
      <c r="AJ229" s="15">
        <f>IFERROR(VLOOKUP($D229,'Today''s Data'!$A$2:$BG$350,48,FALSE),"")</f>
        <v>-3.4200000000000001E-2</v>
      </c>
      <c r="AK229" s="15">
        <f>IFERROR(VLOOKUP($D229,'Today''s Data'!$A$2:$BG$350,47,FALSE),"")</f>
        <v>-0.1308</v>
      </c>
      <c r="AL229" s="15">
        <f>IFERROR(VLOOKUP($D229,'Today''s Data'!$A$2:$BG$350,46,FALSE),"")</f>
        <v>-1.7399999999999999E-2</v>
      </c>
      <c r="AM229" s="65">
        <v>700298616</v>
      </c>
      <c r="AN229" s="65">
        <f t="shared" si="60"/>
        <v>791337436.07999992</v>
      </c>
      <c r="AO229" s="65" t="str">
        <f t="shared" si="61"/>
        <v>4TH LINER</v>
      </c>
      <c r="AP229" s="57">
        <f>IFERROR(VLOOKUP($D229,'Today''s Data'!$A$2:$BG$350,50,FALSE),"")</f>
        <v>13530</v>
      </c>
    </row>
    <row r="230" spans="2:42" ht="16.5" hidden="1" customHeight="1" x14ac:dyDescent="0.35">
      <c r="B230" s="67">
        <v>225</v>
      </c>
      <c r="C230" s="11" t="s">
        <v>338</v>
      </c>
      <c r="D230" s="92" t="s">
        <v>339</v>
      </c>
      <c r="E230" s="12" t="s">
        <v>14</v>
      </c>
      <c r="F230" s="13" t="s">
        <v>14</v>
      </c>
      <c r="G230" s="65">
        <f>IFERROR(VLOOKUP($D230,'Today''s Data'!$A$2:$BD$350,2,FALSE),"")</f>
        <v>4.5199999999999996</v>
      </c>
      <c r="H230" s="53">
        <f>IFERROR(VLOOKUP($D230,'Today''s Data'!$A$2:$BD$350,4,FALSE),"")</f>
        <v>-3.6200000000000003E-2</v>
      </c>
      <c r="I230" s="14">
        <f>IFERROR(VLOOKUP($D230,'Today''s Data'!$A$2:$BD$350,29,FALSE),"")</f>
        <v>47.2643794062</v>
      </c>
      <c r="J230" s="65">
        <f>IFERROR(VLOOKUP($D230,'Today''s Data'!$A$2:$BD$350,20,FALSE),"")</f>
        <v>5.835</v>
      </c>
      <c r="K230" s="65">
        <f>IFERROR(VLOOKUP(D230,'Today''s Data'!$A$2:$BD$350,2,FALSE),"")</f>
        <v>4.5199999999999996</v>
      </c>
      <c r="L230" s="15">
        <f t="shared" si="62"/>
        <v>0.2909292035398231</v>
      </c>
      <c r="M230" s="65">
        <f>IFERROR(VLOOKUP($D230,'Previous Data'!$A$2:$BD$350,20,FALSE),"")</f>
        <v>5.8630000000000004</v>
      </c>
      <c r="N230" s="65">
        <f>IFERROR(VLOOKUP($D230,'Previous Data'!$A$2:$BD$350,2,FALSE),"")</f>
        <v>4.72</v>
      </c>
      <c r="O230" s="15">
        <f t="shared" si="63"/>
        <v>0.24216101694915271</v>
      </c>
      <c r="P230" s="65">
        <f>IFERROR(VLOOKUP($D230,'Today''s Data'!$A$2:$BD$350,19,FALSE),"")</f>
        <v>5.0473999999999997</v>
      </c>
      <c r="Q230" s="65">
        <f>IFERROR(VLOOKUP($D230,'Today''s Data'!$A$2:$BD$350,2,FALSE),"")</f>
        <v>4.5199999999999996</v>
      </c>
      <c r="R230" s="15">
        <f t="shared" si="64"/>
        <v>0.11668141592920357</v>
      </c>
      <c r="S230" s="65">
        <f>IFERROR(VLOOKUP($D230,'Previous Data'!$A$2:$BD$350,19,FALSE),"")</f>
        <v>5.1154000000000002</v>
      </c>
      <c r="T230" s="65">
        <f>IFERROR(VLOOKUP($D230,'Previous Data'!$A$2:$BD$350,2,FALSE),"")</f>
        <v>4.72</v>
      </c>
      <c r="U230" s="15">
        <f t="shared" si="65"/>
        <v>8.3771186440678061E-2</v>
      </c>
      <c r="V230" s="64">
        <f t="shared" si="66"/>
        <v>0.15604073384316686</v>
      </c>
      <c r="W230" s="65">
        <f>IFERROR(VLOOKUP($D230,'Today''s Data'!$A$2:$BD$350,18,FALSE),"")</f>
        <v>4.4584999999999999</v>
      </c>
      <c r="X230" s="65">
        <f>IFERROR(VLOOKUP($D230,'Today''s Data'!$A$2:$BD$350,2,FALSE),"")</f>
        <v>4.5199999999999996</v>
      </c>
      <c r="Y230" s="15">
        <f t="shared" si="67"/>
        <v>1.3793876864416209E-2</v>
      </c>
      <c r="Z230" s="65">
        <f>IFERROR(VLOOKUP($D230,'Previous Data'!$A$2:$BD$350,18,FALSE),"")</f>
        <v>4.5149999999999997</v>
      </c>
      <c r="AA230" s="65">
        <f>IFERROR(VLOOKUP($D230,'Previous Data'!$A$2:$BD$350,2,FALSE),"")</f>
        <v>4.72</v>
      </c>
      <c r="AB230" s="15">
        <f t="shared" si="68"/>
        <v>4.5404208194905891E-2</v>
      </c>
      <c r="AC230" s="96" t="str">
        <f t="shared" si="69"/>
        <v>REVERSE AOTS</v>
      </c>
      <c r="AD230" s="69">
        <f>IFERROR(VLOOKUP($D230,'Today''s Data'!$A$2:$BD$350,9,FALSE),"")</f>
        <v>1525000</v>
      </c>
      <c r="AE230" s="69">
        <f>IFERROR(VLOOKUP($D230,'Today''s Data'!$A$2:$BD$350,39,FALSE),"")</f>
        <v>1746375</v>
      </c>
      <c r="AF230" s="15">
        <f t="shared" si="70"/>
        <v>0.87323742037076801</v>
      </c>
      <c r="AG230" s="72">
        <f>IFERROR(VLOOKUP($D230,'Today''s Data'!$A$2:$BD$350,10,FALSE),"")</f>
        <v>6725650</v>
      </c>
      <c r="AH230" s="15">
        <f>IFERROR(VLOOKUP($D230,'Today''s Data'!$A$2:$BD$350,32,FALSE),"")</f>
        <v>6.4299999999999996E-2</v>
      </c>
      <c r="AI230" s="12" t="str">
        <f>IFERROR(VLOOKUP($D230,'Today''s Data'!$A$2:$BD$350,33,FALSE),"")</f>
        <v>HIGH</v>
      </c>
      <c r="AJ230" s="15">
        <f>IFERROR(VLOOKUP($D230,'Today''s Data'!$A$2:$BG$350,48,FALSE),"")</f>
        <v>0.156</v>
      </c>
      <c r="AK230" s="15">
        <f>IFERROR(VLOOKUP($D230,'Today''s Data'!$A$2:$BG$350,47,FALSE),"")</f>
        <v>-5.04E-2</v>
      </c>
      <c r="AL230" s="15">
        <f>IFERROR(VLOOKUP($D230,'Today''s Data'!$A$2:$BG$350,46,FALSE),"")</f>
        <v>-0.20979999999999999</v>
      </c>
      <c r="AM230" s="65">
        <v>1661666665</v>
      </c>
      <c r="AN230" s="65">
        <f t="shared" si="60"/>
        <v>7510733325.7999992</v>
      </c>
      <c r="AO230" s="65" t="str">
        <f t="shared" si="61"/>
        <v>3RD LINER</v>
      </c>
      <c r="AP230" s="57">
        <f>IFERROR(VLOOKUP($D230,'Today''s Data'!$A$2:$BG$350,50,FALSE),"")</f>
        <v>-101440</v>
      </c>
    </row>
    <row r="231" spans="2:42" ht="16.5" hidden="1" customHeight="1" x14ac:dyDescent="0.35">
      <c r="B231" s="67">
        <v>226</v>
      </c>
      <c r="C231" s="59" t="s">
        <v>14</v>
      </c>
      <c r="D231" s="93" t="s">
        <v>492</v>
      </c>
      <c r="E231" s="58" t="s">
        <v>663</v>
      </c>
      <c r="F231" s="60"/>
      <c r="G231" s="65">
        <f>IFERROR(VLOOKUP($D231,'Today''s Data'!$A$2:$BD$350,2,FALSE),"")</f>
        <v>3825.42</v>
      </c>
      <c r="H231" s="53">
        <f>IFERROR(VLOOKUP($D231,'Today''s Data'!$A$2:$BD$350,4,FALSE),"")</f>
        <v>-9.4999999999999998E-3</v>
      </c>
      <c r="I231" s="14">
        <f>IFERROR(VLOOKUP($D231,'Today''s Data'!$A$2:$BD$350,29,FALSE),"")</f>
        <v>50.589104067500003</v>
      </c>
      <c r="J231" s="65">
        <f>IFERROR(VLOOKUP($D231,'Today''s Data'!$A$2:$BD$350,20,FALSE),"")</f>
        <v>3933.0949999999998</v>
      </c>
      <c r="K231" s="65">
        <f>IFERROR(VLOOKUP(D231,'Today''s Data'!$A$2:$BD$350,2,FALSE),"")</f>
        <v>3825.42</v>
      </c>
      <c r="L231" s="15">
        <f t="shared" si="62"/>
        <v>2.8147236120478203E-2</v>
      </c>
      <c r="M231" s="65">
        <f>IFERROR(VLOOKUP($D231,'Previous Data'!$A$2:$BD$350,20,FALSE),"")</f>
        <v>3934.8604999999998</v>
      </c>
      <c r="N231" s="65">
        <f>IFERROR(VLOOKUP($D231,'Previous Data'!$A$2:$BD$350,2,FALSE),"")</f>
        <v>3903.49</v>
      </c>
      <c r="O231" s="15">
        <f t="shared" si="63"/>
        <v>8.0365262880140575E-3</v>
      </c>
      <c r="P231" s="65">
        <f>IFERROR(VLOOKUP($D231,'Today''s Data'!$A$2:$BD$350,19,FALSE),"")</f>
        <v>3967.6024000000002</v>
      </c>
      <c r="Q231" s="65">
        <f>IFERROR(VLOOKUP($D231,'Today''s Data'!$A$2:$BD$350,2,FALSE),"")</f>
        <v>3825.42</v>
      </c>
      <c r="R231" s="15">
        <f t="shared" si="64"/>
        <v>3.7167788112155042E-2</v>
      </c>
      <c r="S231" s="65">
        <f>IFERROR(VLOOKUP($D231,'Previous Data'!$A$2:$BD$350,19,FALSE),"")</f>
        <v>3967.1923999999999</v>
      </c>
      <c r="T231" s="65">
        <f>IFERROR(VLOOKUP($D231,'Previous Data'!$A$2:$BD$350,2,FALSE),"")</f>
        <v>3903.49</v>
      </c>
      <c r="U231" s="15">
        <f t="shared" si="65"/>
        <v>1.6319344996400691E-2</v>
      </c>
      <c r="V231" s="64">
        <f t="shared" si="66"/>
        <v>8.7735994172529318E-3</v>
      </c>
      <c r="W231" s="65">
        <f>IFERROR(VLOOKUP($D231,'Today''s Data'!$A$2:$BD$350,18,FALSE),"")</f>
        <v>3925.3330000000001</v>
      </c>
      <c r="X231" s="65">
        <f>IFERROR(VLOOKUP($D231,'Today''s Data'!$A$2:$BD$350,2,FALSE),"")</f>
        <v>3825.42</v>
      </c>
      <c r="Y231" s="15">
        <f t="shared" si="67"/>
        <v>2.6118177873279275E-2</v>
      </c>
      <c r="Z231" s="65">
        <f>IFERROR(VLOOKUP($D231,'Previous Data'!$A$2:$BD$350,18,FALSE),"")</f>
        <v>3949.4065000000001</v>
      </c>
      <c r="AA231" s="65">
        <f>IFERROR(VLOOKUP($D231,'Previous Data'!$A$2:$BD$350,2,FALSE),"")</f>
        <v>3903.49</v>
      </c>
      <c r="AB231" s="15">
        <f t="shared" si="68"/>
        <v>1.1762935219508766E-2</v>
      </c>
      <c r="AC231" s="96" t="str">
        <f t="shared" si="69"/>
        <v/>
      </c>
      <c r="AD231" s="69">
        <f>IFERROR(VLOOKUP($D231,'Today''s Data'!$A$2:$BD$350,9,FALSE),"")</f>
        <v>1887058214</v>
      </c>
      <c r="AE231" s="69">
        <f>IFERROR(VLOOKUP($D231,'Today''s Data'!$A$2:$BD$350,39,FALSE),"")</f>
        <v>377276054</v>
      </c>
      <c r="AF231" s="15">
        <f t="shared" si="70"/>
        <v>5.0017969441548491</v>
      </c>
      <c r="AG231" s="72">
        <f>IFERROR(VLOOKUP($D231,'Today''s Data'!$A$2:$BD$350,10,FALSE),"")</f>
        <v>1986091354.5999999</v>
      </c>
      <c r="AH231" s="15">
        <f>IFERROR(VLOOKUP($D231,'Today''s Data'!$A$2:$BD$350,32,FALSE),"")</f>
        <v>0.1056</v>
      </c>
      <c r="AI231" s="12" t="str">
        <f>IFERROR(VLOOKUP($D231,'Today''s Data'!$A$2:$BD$350,33,FALSE),"")</f>
        <v>HIGH</v>
      </c>
      <c r="AJ231" s="15">
        <f>IFERROR(VLOOKUP($D231,'Today''s Data'!$A$2:$BG$350,48,FALSE),"")</f>
        <v>-1.54E-2</v>
      </c>
      <c r="AK231" s="15">
        <f>IFERROR(VLOOKUP($D231,'Today''s Data'!$A$2:$BG$350,47,FALSE),"")</f>
        <v>-2.9000000000000001E-2</v>
      </c>
      <c r="AL231" s="15">
        <f>IFERROR(VLOOKUP($D231,'Today''s Data'!$A$2:$BG$350,46,FALSE),"")</f>
        <v>-3.8399999999999997E-2</v>
      </c>
      <c r="AM231" s="65"/>
      <c r="AN231" s="65"/>
      <c r="AO231" s="65"/>
      <c r="AP231" s="57">
        <f>IFERROR(VLOOKUP($D231,'Today''s Data'!$A$2:$BG$350,50,FALSE),"")</f>
        <v>-2500736111.0005999</v>
      </c>
    </row>
    <row r="232" spans="2:42" ht="16.5" hidden="1" customHeight="1" x14ac:dyDescent="0.35">
      <c r="B232" s="68">
        <v>227</v>
      </c>
      <c r="C232" s="11" t="s">
        <v>340</v>
      </c>
      <c r="D232" s="92" t="s">
        <v>341</v>
      </c>
      <c r="E232" s="12" t="s">
        <v>27</v>
      </c>
      <c r="F232" s="13" t="s">
        <v>52</v>
      </c>
      <c r="G232" s="65">
        <f>IFERROR(VLOOKUP($D232,'Today''s Data'!$A$2:$BD$350,2,FALSE),"")</f>
        <v>85.25</v>
      </c>
      <c r="H232" s="53">
        <f>IFERROR(VLOOKUP($D232,'Today''s Data'!$A$2:$BD$350,4,FALSE),"")</f>
        <v>-1.1999999999999999E-3</v>
      </c>
      <c r="I232" s="14">
        <f>IFERROR(VLOOKUP($D232,'Today''s Data'!$A$2:$BD$350,29,FALSE),"")</f>
        <v>38.207537746299998</v>
      </c>
      <c r="J232" s="65">
        <f>IFERROR(VLOOKUP($D232,'Today''s Data'!$A$2:$BD$350,20,FALSE),"")</f>
        <v>88.578000000000003</v>
      </c>
      <c r="K232" s="65">
        <f>IFERROR(VLOOKUP(D232,'Today''s Data'!$A$2:$BD$350,2,FALSE),"")</f>
        <v>85.25</v>
      </c>
      <c r="L232" s="15">
        <f t="shared" si="62"/>
        <v>3.9038123167155457E-2</v>
      </c>
      <c r="M232" s="65">
        <f>IFERROR(VLOOKUP($D232,'Previous Data'!$A$2:$BD$350,20,FALSE),"")</f>
        <v>88.610500000000002</v>
      </c>
      <c r="N232" s="65">
        <f>IFERROR(VLOOKUP($D232,'Previous Data'!$A$2:$BD$350,2,FALSE),"")</f>
        <v>85.35</v>
      </c>
      <c r="O232" s="15">
        <f t="shared" si="63"/>
        <v>3.8201523140011809E-2</v>
      </c>
      <c r="P232" s="65">
        <f>IFERROR(VLOOKUP($D232,'Today''s Data'!$A$2:$BD$350,19,FALSE),"")</f>
        <v>88.188999999999993</v>
      </c>
      <c r="Q232" s="65">
        <f>IFERROR(VLOOKUP($D232,'Today''s Data'!$A$2:$BD$350,2,FALSE),"")</f>
        <v>85.25</v>
      </c>
      <c r="R232" s="15">
        <f t="shared" si="64"/>
        <v>3.4475073313782911E-2</v>
      </c>
      <c r="S232" s="65">
        <f>IFERROR(VLOOKUP($D232,'Previous Data'!$A$2:$BD$350,19,FALSE),"")</f>
        <v>88.224999999999994</v>
      </c>
      <c r="T232" s="65">
        <f>IFERROR(VLOOKUP($D232,'Previous Data'!$A$2:$BD$350,2,FALSE),"")</f>
        <v>85.35</v>
      </c>
      <c r="U232" s="15">
        <f t="shared" si="65"/>
        <v>3.3684827182190978E-2</v>
      </c>
      <c r="V232" s="64">
        <f t="shared" si="66"/>
        <v>4.4109809613444989E-3</v>
      </c>
      <c r="W232" s="65">
        <f>IFERROR(VLOOKUP($D232,'Today''s Data'!$A$2:$BD$350,18,FALSE),"")</f>
        <v>87.707499999999996</v>
      </c>
      <c r="X232" s="65">
        <f>IFERROR(VLOOKUP($D232,'Today''s Data'!$A$2:$BD$350,2,FALSE),"")</f>
        <v>85.25</v>
      </c>
      <c r="Y232" s="15">
        <f t="shared" si="67"/>
        <v>2.8826979472140715E-2</v>
      </c>
      <c r="Z232" s="65">
        <f>IFERROR(VLOOKUP($D232,'Previous Data'!$A$2:$BD$350,18,FALSE),"")</f>
        <v>87.834999999999994</v>
      </c>
      <c r="AA232" s="65">
        <f>IFERROR(VLOOKUP($D232,'Previous Data'!$A$2:$BD$350,2,FALSE),"")</f>
        <v>85.35</v>
      </c>
      <c r="AB232" s="15">
        <f t="shared" si="68"/>
        <v>2.911540714704159E-2</v>
      </c>
      <c r="AC232" s="96" t="str">
        <f t="shared" si="69"/>
        <v>REVERSE AOTS</v>
      </c>
      <c r="AD232" s="69">
        <f>IFERROR(VLOOKUP($D232,'Today''s Data'!$A$2:$BD$350,9,FALSE),"")</f>
        <v>160</v>
      </c>
      <c r="AE232" s="69">
        <f>IFERROR(VLOOKUP($D232,'Today''s Data'!$A$2:$BD$350,39,FALSE),"")</f>
        <v>928</v>
      </c>
      <c r="AF232" s="15">
        <f t="shared" si="70"/>
        <v>0.17241379310344829</v>
      </c>
      <c r="AG232" s="72">
        <f>IFERROR(VLOOKUP($D232,'Today''s Data'!$A$2:$BD$350,10,FALSE),"")</f>
        <v>13640</v>
      </c>
      <c r="AH232" s="15">
        <f>IFERROR(VLOOKUP($D232,'Today''s Data'!$A$2:$BD$350,32,FALSE),"")</f>
        <v>1.1599999999999999E-2</v>
      </c>
      <c r="AI232" s="12" t="str">
        <f>IFERROR(VLOOKUP($D232,'Today''s Data'!$A$2:$BD$350,33,FALSE),"")</f>
        <v>LOW</v>
      </c>
      <c r="AJ232" s="15">
        <f>IFERROR(VLOOKUP($D232,'Today''s Data'!$A$2:$BG$350,48,FALSE),"")</f>
        <v>2.3999999999999998E-3</v>
      </c>
      <c r="AK232" s="15">
        <f>IFERROR(VLOOKUP($D232,'Today''s Data'!$A$2:$BG$350,47,FALSE),"")</f>
        <v>-4.2099999999999999E-2</v>
      </c>
      <c r="AL232" s="15">
        <f>IFERROR(VLOOKUP($D232,'Today''s Data'!$A$2:$BG$350,46,FALSE),"")</f>
        <v>-2.18E-2</v>
      </c>
      <c r="AM232" s="65">
        <v>240252491</v>
      </c>
      <c r="AN232" s="65">
        <f t="shared" si="60"/>
        <v>20481524857.75</v>
      </c>
      <c r="AO232" s="65" t="str">
        <f t="shared" si="61"/>
        <v>3RD LINER</v>
      </c>
      <c r="AP232" s="57">
        <f>IFERROR(VLOOKUP($D232,'Today''s Data'!$A$2:$BG$350,50,FALSE),"")</f>
        <v>-824746</v>
      </c>
    </row>
    <row r="233" spans="2:42" ht="16.5" hidden="1" customHeight="1" x14ac:dyDescent="0.35">
      <c r="B233" s="67">
        <v>228</v>
      </c>
      <c r="C233" s="59" t="s">
        <v>342</v>
      </c>
      <c r="D233" s="93" t="s">
        <v>343</v>
      </c>
      <c r="E233" s="58" t="s">
        <v>27</v>
      </c>
      <c r="F233" s="60" t="s">
        <v>28</v>
      </c>
      <c r="G233" s="65">
        <f>IFERROR(VLOOKUP($D233,'Today''s Data'!$A$2:$BD$350,2,FALSE),"")</f>
        <v>236.2</v>
      </c>
      <c r="H233" s="53">
        <f>IFERROR(VLOOKUP($D233,'Today''s Data'!$A$2:$BD$350,4,FALSE),"")</f>
        <v>-8.3999999999999995E-3</v>
      </c>
      <c r="I233" s="14">
        <f>IFERROR(VLOOKUP($D233,'Today''s Data'!$A$2:$BD$350,29,FALSE),"")</f>
        <v>42.496719462000001</v>
      </c>
      <c r="J233" s="65">
        <f>IFERROR(VLOOKUP($D233,'Today''s Data'!$A$2:$BD$350,20,FALSE),"")</f>
        <v>239.93600000000001</v>
      </c>
      <c r="K233" s="65">
        <f>IFERROR(VLOOKUP(D233,'Today''s Data'!$A$2:$BD$350,2,FALSE),"")</f>
        <v>236.2</v>
      </c>
      <c r="L233" s="15">
        <f t="shared" si="62"/>
        <v>1.5817104149026328E-2</v>
      </c>
      <c r="M233" s="65">
        <f>IFERROR(VLOOKUP($D233,'Previous Data'!$A$2:$BD$350,20,FALSE),"")</f>
        <v>240.012</v>
      </c>
      <c r="N233" s="65">
        <f>IFERROR(VLOOKUP($D233,'Previous Data'!$A$2:$BD$350,2,FALSE),"")</f>
        <v>239.6</v>
      </c>
      <c r="O233" s="15">
        <f t="shared" si="63"/>
        <v>1.7195325542571208E-3</v>
      </c>
      <c r="P233" s="65">
        <f>IFERROR(VLOOKUP($D233,'Today''s Data'!$A$2:$BD$350,19,FALSE),"")</f>
        <v>239.20400000000001</v>
      </c>
      <c r="Q233" s="65">
        <f>IFERROR(VLOOKUP($D233,'Today''s Data'!$A$2:$BD$350,2,FALSE),"")</f>
        <v>236.2</v>
      </c>
      <c r="R233" s="15">
        <f t="shared" si="64"/>
        <v>1.2718035563082215E-2</v>
      </c>
      <c r="S233" s="65">
        <f>IFERROR(VLOOKUP($D233,'Previous Data'!$A$2:$BD$350,19,FALSE),"")</f>
        <v>239.30799999999999</v>
      </c>
      <c r="T233" s="65">
        <f>IFERROR(VLOOKUP($D233,'Previous Data'!$A$2:$BD$350,2,FALSE),"")</f>
        <v>239.6</v>
      </c>
      <c r="U233" s="15">
        <f t="shared" si="65"/>
        <v>1.2201848663646916E-3</v>
      </c>
      <c r="V233" s="64">
        <f t="shared" si="66"/>
        <v>3.0601494958278261E-3</v>
      </c>
      <c r="W233" s="65">
        <f>IFERROR(VLOOKUP($D233,'Today''s Data'!$A$2:$BD$350,18,FALSE),"")</f>
        <v>240.71</v>
      </c>
      <c r="X233" s="65">
        <f>IFERROR(VLOOKUP($D233,'Today''s Data'!$A$2:$BD$350,2,FALSE),"")</f>
        <v>236.2</v>
      </c>
      <c r="Y233" s="15">
        <f t="shared" si="67"/>
        <v>1.9093988145639371E-2</v>
      </c>
      <c r="Z233" s="65">
        <f>IFERROR(VLOOKUP($D233,'Previous Data'!$A$2:$BD$350,18,FALSE),"")</f>
        <v>240.84</v>
      </c>
      <c r="AA233" s="65">
        <f>IFERROR(VLOOKUP($D233,'Previous Data'!$A$2:$BD$350,2,FALSE),"")</f>
        <v>239.6</v>
      </c>
      <c r="AB233" s="15">
        <f t="shared" si="68"/>
        <v>5.1752921535893536E-3</v>
      </c>
      <c r="AC233" s="96" t="str">
        <f t="shared" si="69"/>
        <v/>
      </c>
      <c r="AD233" s="69">
        <f>IFERROR(VLOOKUP($D233,'Today''s Data'!$A$2:$BD$350,9,FALSE),"")</f>
        <v>30740</v>
      </c>
      <c r="AE233" s="69">
        <f>IFERROR(VLOOKUP($D233,'Today''s Data'!$A$2:$BD$350,39,FALSE),"")</f>
        <v>9935</v>
      </c>
      <c r="AF233" s="15">
        <f t="shared" si="70"/>
        <v>3.094111726220433</v>
      </c>
      <c r="AG233" s="72">
        <f>IFERROR(VLOOKUP($D233,'Today''s Data'!$A$2:$BD$350,10,FALSE),"")</f>
        <v>7257960</v>
      </c>
      <c r="AH233" s="15">
        <f>IFERROR(VLOOKUP($D233,'Today''s Data'!$A$2:$BD$350,32,FALSE),"")</f>
        <v>1.1900000000000001E-2</v>
      </c>
      <c r="AI233" s="12" t="str">
        <f>IFERROR(VLOOKUP($D233,'Today''s Data'!$A$2:$BD$350,33,FALSE),"")</f>
        <v>LOW</v>
      </c>
      <c r="AJ233" s="15">
        <f>IFERROR(VLOOKUP($D233,'Today''s Data'!$A$2:$BG$350,48,FALSE),"")</f>
        <v>-1.4999999999999999E-2</v>
      </c>
      <c r="AK233" s="15">
        <f>IFERROR(VLOOKUP($D233,'Today''s Data'!$A$2:$BG$350,47,FALSE),"")</f>
        <v>-3.7499999999999999E-2</v>
      </c>
      <c r="AL233" s="15">
        <f>IFERROR(VLOOKUP($D233,'Today''s Data'!$A$2:$BG$350,46,FALSE),"")</f>
        <v>-1.5800000000000002E-2</v>
      </c>
      <c r="AM233" s="65">
        <v>73380397</v>
      </c>
      <c r="AN233" s="65">
        <f t="shared" si="60"/>
        <v>17332449771.399998</v>
      </c>
      <c r="AO233" s="65" t="str">
        <f t="shared" si="61"/>
        <v>3RD LINER</v>
      </c>
      <c r="AP233" s="57">
        <f>IFERROR(VLOOKUP($D233,'Today''s Data'!$A$2:$BG$350,50,FALSE),"")</f>
        <v>16199388</v>
      </c>
    </row>
    <row r="234" spans="2:42" ht="16.5" hidden="1" customHeight="1" x14ac:dyDescent="0.35">
      <c r="B234" s="67">
        <v>229</v>
      </c>
      <c r="C234" s="11" t="s">
        <v>659</v>
      </c>
      <c r="D234" s="92" t="s">
        <v>493</v>
      </c>
      <c r="E234" s="12" t="s">
        <v>664</v>
      </c>
      <c r="F234" s="13"/>
      <c r="G234" s="65">
        <f>IFERROR(VLOOKUP($D234,'Today''s Data'!$A$2:$BD$350,2,FALSE),"")</f>
        <v>8467.56</v>
      </c>
      <c r="H234" s="53">
        <f>IFERROR(VLOOKUP($D234,'Today''s Data'!$A$2:$BD$350,4,FALSE),"")</f>
        <v>-5.5999999999999999E-3</v>
      </c>
      <c r="I234" s="14">
        <f>IFERROR(VLOOKUP($D234,'Today''s Data'!$A$2:$BD$350,29,FALSE),"")</f>
        <v>39.119017816300001</v>
      </c>
      <c r="J234" s="65">
        <f>IFERROR(VLOOKUP($D234,'Today''s Data'!$A$2:$BD$350,20,FALSE),"")</f>
        <v>8499.1584999999995</v>
      </c>
      <c r="K234" s="65">
        <f>IFERROR(VLOOKUP(D234,'Today''s Data'!$A$2:$BD$350,2,FALSE),"")</f>
        <v>8467.56</v>
      </c>
      <c r="L234" s="15">
        <f t="shared" si="62"/>
        <v>3.7317125594622373E-3</v>
      </c>
      <c r="M234" s="65">
        <f>IFERROR(VLOOKUP($D234,'Previous Data'!$A$2:$BD$350,20,FALSE),"")</f>
        <v>8494.5871999999999</v>
      </c>
      <c r="N234" s="65">
        <f>IFERROR(VLOOKUP($D234,'Previous Data'!$A$2:$BD$350,2,FALSE),"")</f>
        <v>8613.65</v>
      </c>
      <c r="O234" s="15">
        <f t="shared" si="63"/>
        <v>1.4016313823937166E-2</v>
      </c>
      <c r="P234" s="65">
        <f>IFERROR(VLOOKUP($D234,'Today''s Data'!$A$2:$BD$350,19,FALSE),"")</f>
        <v>8672.6013999999996</v>
      </c>
      <c r="Q234" s="65">
        <f>IFERROR(VLOOKUP($D234,'Today''s Data'!$A$2:$BD$350,2,FALSE),"")</f>
        <v>8467.56</v>
      </c>
      <c r="R234" s="15">
        <f t="shared" si="64"/>
        <v>2.4214933227517735E-2</v>
      </c>
      <c r="S234" s="65">
        <f>IFERROR(VLOOKUP($D234,'Previous Data'!$A$2:$BD$350,19,FALSE),"")</f>
        <v>8662.5313999999998</v>
      </c>
      <c r="T234" s="65">
        <f>IFERROR(VLOOKUP($D234,'Previous Data'!$A$2:$BD$350,2,FALSE),"")</f>
        <v>8613.65</v>
      </c>
      <c r="U234" s="15">
        <f t="shared" si="65"/>
        <v>5.6748765041533169E-3</v>
      </c>
      <c r="V234" s="64">
        <f t="shared" si="66"/>
        <v>2.0407067358492022E-2</v>
      </c>
      <c r="W234" s="65">
        <f>IFERROR(VLOOKUP($D234,'Today''s Data'!$A$2:$BD$350,18,FALSE),"")</f>
        <v>8680.2415000000001</v>
      </c>
      <c r="X234" s="65">
        <f>IFERROR(VLOOKUP($D234,'Today''s Data'!$A$2:$BD$350,2,FALSE),"")</f>
        <v>8467.56</v>
      </c>
      <c r="Y234" s="15">
        <f t="shared" si="67"/>
        <v>2.5117212042194047E-2</v>
      </c>
      <c r="Z234" s="65">
        <f>IFERROR(VLOOKUP($D234,'Previous Data'!$A$2:$BD$350,18,FALSE),"")</f>
        <v>8727.0550000000003</v>
      </c>
      <c r="AA234" s="65">
        <f>IFERROR(VLOOKUP($D234,'Previous Data'!$A$2:$BD$350,2,FALSE),"")</f>
        <v>8613.65</v>
      </c>
      <c r="AB234" s="15">
        <f t="shared" si="68"/>
        <v>1.3165731136045772E-2</v>
      </c>
      <c r="AC234" s="96" t="str">
        <f t="shared" si="69"/>
        <v>AOTS</v>
      </c>
      <c r="AD234" s="69">
        <f>IFERROR(VLOOKUP($D234,'Today''s Data'!$A$2:$BD$350,9,FALSE),"")</f>
        <v>3261066693</v>
      </c>
      <c r="AE234" s="69">
        <f>IFERROR(VLOOKUP($D234,'Today''s Data'!$A$2:$BD$350,39,FALSE),"")</f>
        <v>2275821753</v>
      </c>
      <c r="AF234" s="15">
        <f t="shared" si="70"/>
        <v>1.4329183244255597</v>
      </c>
      <c r="AG234" s="72">
        <f>IFERROR(VLOOKUP($D234,'Today''s Data'!$A$2:$BD$350,10,FALSE),"")</f>
        <v>9236381572.5499992</v>
      </c>
      <c r="AH234" s="15">
        <f>IFERROR(VLOOKUP($D234,'Today''s Data'!$A$2:$BD$350,32,FALSE),"")</f>
        <v>1.43E-2</v>
      </c>
      <c r="AI234" s="12" t="str">
        <f>IFERROR(VLOOKUP($D234,'Today''s Data'!$A$2:$BD$350,33,FALSE),"")</f>
        <v>LOW</v>
      </c>
      <c r="AJ234" s="15">
        <f>IFERROR(VLOOKUP($D234,'Today''s Data'!$A$2:$BG$350,48,FALSE),"")</f>
        <v>-1.6799999999999999E-2</v>
      </c>
      <c r="AK234" s="15">
        <f>IFERROR(VLOOKUP($D234,'Today''s Data'!$A$2:$BG$350,47,FALSE),"")</f>
        <v>-3.3799999999999997E-2</v>
      </c>
      <c r="AL234" s="15">
        <f>IFERROR(VLOOKUP($D234,'Today''s Data'!$A$2:$BG$350,46,FALSE),"")</f>
        <v>-1.06E-2</v>
      </c>
      <c r="AM234" s="65"/>
      <c r="AN234" s="65"/>
      <c r="AO234" s="65"/>
      <c r="AP234" s="57">
        <f>IFERROR(VLOOKUP($D234,'Today''s Data'!$A$2:$BG$350,50,FALSE),"")</f>
        <v>-11197267259.08</v>
      </c>
    </row>
    <row r="235" spans="2:42" ht="16.5" hidden="1" customHeight="1" x14ac:dyDescent="0.35">
      <c r="B235" s="68">
        <v>230</v>
      </c>
      <c r="C235" s="11"/>
      <c r="D235" s="92" t="s">
        <v>582</v>
      </c>
      <c r="E235" s="12"/>
      <c r="F235" s="13"/>
      <c r="G235" s="65">
        <f>IFERROR(VLOOKUP($D235,'Today''s Data'!$A$2:$BD$350,2,FALSE),"")</f>
        <v>104</v>
      </c>
      <c r="H235" s="53">
        <f>IFERROR(VLOOKUP($D235,'Today''s Data'!$A$2:$BD$350,4,FALSE),"")</f>
        <v>9.7000000000000003E-3</v>
      </c>
      <c r="I235" s="14">
        <f>IFERROR(VLOOKUP($D235,'Today''s Data'!$A$2:$BD$350,29,FALSE),"")</f>
        <v>49.819797396799999</v>
      </c>
      <c r="J235" s="65">
        <f>IFERROR(VLOOKUP($D235,'Today''s Data'!$A$2:$BD$350,20,FALSE),"")</f>
        <v>107.5</v>
      </c>
      <c r="K235" s="65">
        <f>IFERROR(VLOOKUP(D235,'Today''s Data'!$A$2:$BD$350,2,FALSE),"")</f>
        <v>104</v>
      </c>
      <c r="L235" s="15">
        <f t="shared" si="62"/>
        <v>3.3653846153846152E-2</v>
      </c>
      <c r="M235" s="65">
        <f>IFERROR(VLOOKUP($D235,'Previous Data'!$A$2:$BD$350,20,FALSE),"")</f>
        <v>107.66</v>
      </c>
      <c r="N235" s="65">
        <f>IFERROR(VLOOKUP($D235,'Previous Data'!$A$2:$BD$350,2,FALSE),"")</f>
        <v>103</v>
      </c>
      <c r="O235" s="15">
        <f t="shared" si="63"/>
        <v>4.5242718446601909E-2</v>
      </c>
      <c r="P235" s="65">
        <f>IFERROR(VLOOKUP($D235,'Today''s Data'!$A$2:$BD$350,19,FALSE),"")</f>
        <v>103.742</v>
      </c>
      <c r="Q235" s="65">
        <f>IFERROR(VLOOKUP($D235,'Today''s Data'!$A$2:$BD$350,2,FALSE),"")</f>
        <v>104</v>
      </c>
      <c r="R235" s="15">
        <f t="shared" si="64"/>
        <v>2.4869387519037183E-3</v>
      </c>
      <c r="S235" s="65">
        <f>IFERROR(VLOOKUP($D235,'Previous Data'!$A$2:$BD$350,19,FALSE),"")</f>
        <v>103.562</v>
      </c>
      <c r="T235" s="65">
        <f>IFERROR(VLOOKUP($D235,'Previous Data'!$A$2:$BD$350,2,FALSE),"")</f>
        <v>103</v>
      </c>
      <c r="U235" s="15">
        <f t="shared" si="65"/>
        <v>5.4563106796116272E-3</v>
      </c>
      <c r="V235" s="64">
        <f t="shared" si="66"/>
        <v>3.6224479959900475E-2</v>
      </c>
      <c r="W235" s="65">
        <f>IFERROR(VLOOKUP($D235,'Today''s Data'!$A$2:$BD$350,18,FALSE),"")</f>
        <v>104.13</v>
      </c>
      <c r="X235" s="65">
        <f>IFERROR(VLOOKUP($D235,'Today''s Data'!$A$2:$BD$350,2,FALSE),"")</f>
        <v>104</v>
      </c>
      <c r="Y235" s="15">
        <f t="shared" si="67"/>
        <v>1.2499999999999562E-3</v>
      </c>
      <c r="Z235" s="65">
        <f>IFERROR(VLOOKUP($D235,'Previous Data'!$A$2:$BD$350,18,FALSE),"")</f>
        <v>103.815</v>
      </c>
      <c r="AA235" s="65">
        <f>IFERROR(VLOOKUP($D235,'Previous Data'!$A$2:$BD$350,2,FALSE),"")</f>
        <v>103</v>
      </c>
      <c r="AB235" s="15">
        <f t="shared" si="68"/>
        <v>7.9126213592232795E-3</v>
      </c>
      <c r="AC235" s="96" t="str">
        <f t="shared" si="69"/>
        <v/>
      </c>
      <c r="AD235" s="69">
        <f>IFERROR(VLOOKUP($D235,'Today''s Data'!$A$2:$BD$350,9,FALSE),"")</f>
        <v>110</v>
      </c>
      <c r="AE235" s="69">
        <f>IFERROR(VLOOKUP($D235,'Today''s Data'!$A$2:$BD$350,39,FALSE),"")</f>
        <v>465</v>
      </c>
      <c r="AF235" s="15">
        <f t="shared" si="70"/>
        <v>0.23655913978494625</v>
      </c>
      <c r="AG235" s="72">
        <f>IFERROR(VLOOKUP($D235,'Today''s Data'!$A$2:$BD$350,10,FALSE),"")</f>
        <v>11430</v>
      </c>
      <c r="AH235" s="15">
        <f>IFERROR(VLOOKUP($D235,'Today''s Data'!$A$2:$BD$350,32,FALSE),"")</f>
        <v>2.1100000000000001E-2</v>
      </c>
      <c r="AI235" s="12" t="str">
        <f>IFERROR(VLOOKUP($D235,'Today''s Data'!$A$2:$BD$350,33,FALSE),"")</f>
        <v>LOW</v>
      </c>
      <c r="AJ235" s="15">
        <f>IFERROR(VLOOKUP($D235,'Today''s Data'!$A$2:$BG$350,48,FALSE),"")</f>
        <v>9.7000000000000003E-3</v>
      </c>
      <c r="AK235" s="15">
        <f>IFERROR(VLOOKUP($D235,'Today''s Data'!$A$2:$BG$350,47,FALSE),"")</f>
        <v>-2.8000000000000001E-2</v>
      </c>
      <c r="AL235" s="15">
        <f>IFERROR(VLOOKUP($D235,'Today''s Data'!$A$2:$BG$350,46,FALSE),"")</f>
        <v>-0.2828</v>
      </c>
      <c r="AM235" s="65">
        <v>1000000000</v>
      </c>
      <c r="AN235" s="65">
        <f t="shared" si="60"/>
        <v>104000000000</v>
      </c>
      <c r="AO235" s="65" t="str">
        <f t="shared" si="61"/>
        <v>2ND LINER</v>
      </c>
      <c r="AP235" s="57">
        <f>IFERROR(VLOOKUP($D235,'Today''s Data'!$A$2:$BG$350,50,FALSE),"")</f>
        <v>10390</v>
      </c>
    </row>
    <row r="236" spans="2:42" ht="16.5" hidden="1" customHeight="1" x14ac:dyDescent="0.35">
      <c r="B236" s="67">
        <v>231</v>
      </c>
      <c r="C236" s="11" t="s">
        <v>344</v>
      </c>
      <c r="D236" s="92" t="s">
        <v>345</v>
      </c>
      <c r="E236" s="12" t="s">
        <v>43</v>
      </c>
      <c r="F236" s="13" t="s">
        <v>44</v>
      </c>
      <c r="G236" s="65">
        <f>IFERROR(VLOOKUP($D236,'Today''s Data'!$A$2:$BD$350,2,FALSE),"")</f>
        <v>6.22</v>
      </c>
      <c r="H236" s="53">
        <f>IFERROR(VLOOKUP($D236,'Today''s Data'!$A$2:$BD$350,4,FALSE),"")</f>
        <v>-2.5100000000000001E-2</v>
      </c>
      <c r="I236" s="14">
        <f>IFERROR(VLOOKUP($D236,'Today''s Data'!$A$2:$BD$350,29,FALSE),"")</f>
        <v>38.568022448299999</v>
      </c>
      <c r="J236" s="65">
        <f>IFERROR(VLOOKUP($D236,'Today''s Data'!$A$2:$BD$350,20,FALSE),"")</f>
        <v>6.9177</v>
      </c>
      <c r="K236" s="65">
        <f>IFERROR(VLOOKUP(D236,'Today''s Data'!$A$2:$BD$350,2,FALSE),"")</f>
        <v>6.22</v>
      </c>
      <c r="L236" s="15">
        <f t="shared" si="62"/>
        <v>0.11217041800643091</v>
      </c>
      <c r="M236" s="65">
        <f>IFERROR(VLOOKUP($D236,'Previous Data'!$A$2:$BD$350,20,FALSE),"")</f>
        <v>6.9659000000000004</v>
      </c>
      <c r="N236" s="65">
        <f>IFERROR(VLOOKUP($D236,'Previous Data'!$A$2:$BD$350,2,FALSE),"")</f>
        <v>6.45</v>
      </c>
      <c r="O236" s="15">
        <f t="shared" si="63"/>
        <v>7.9984496124031038E-2</v>
      </c>
      <c r="P236" s="65">
        <f>IFERROR(VLOOKUP($D236,'Today''s Data'!$A$2:$BD$350,19,FALSE),"")</f>
        <v>6.4034000000000004</v>
      </c>
      <c r="Q236" s="65">
        <f>IFERROR(VLOOKUP($D236,'Today''s Data'!$A$2:$BD$350,2,FALSE),"")</f>
        <v>6.22</v>
      </c>
      <c r="R236" s="15">
        <f t="shared" si="64"/>
        <v>2.9485530546623905E-2</v>
      </c>
      <c r="S236" s="65">
        <f>IFERROR(VLOOKUP($D236,'Previous Data'!$A$2:$BD$350,19,FALSE),"")</f>
        <v>6.3875999999999999</v>
      </c>
      <c r="T236" s="65">
        <f>IFERROR(VLOOKUP($D236,'Previous Data'!$A$2:$BD$350,2,FALSE),"")</f>
        <v>6.45</v>
      </c>
      <c r="U236" s="15">
        <f t="shared" si="65"/>
        <v>9.7689272966372705E-3</v>
      </c>
      <c r="V236" s="64">
        <f t="shared" si="66"/>
        <v>8.0316706749539224E-2</v>
      </c>
      <c r="W236" s="65">
        <f>IFERROR(VLOOKUP($D236,'Today''s Data'!$A$2:$BD$350,18,FALSE),"")</f>
        <v>6.6210000000000004</v>
      </c>
      <c r="X236" s="65">
        <f>IFERROR(VLOOKUP($D236,'Today''s Data'!$A$2:$BD$350,2,FALSE),"")</f>
        <v>6.22</v>
      </c>
      <c r="Y236" s="15">
        <f t="shared" si="67"/>
        <v>6.4469453376205896E-2</v>
      </c>
      <c r="Z236" s="65">
        <f>IFERROR(VLOOKUP($D236,'Previous Data'!$A$2:$BD$350,18,FALSE),"")</f>
        <v>6.6875</v>
      </c>
      <c r="AA236" s="65">
        <f>IFERROR(VLOOKUP($D236,'Previous Data'!$A$2:$BD$350,2,FALSE),"")</f>
        <v>6.45</v>
      </c>
      <c r="AB236" s="15">
        <f t="shared" si="68"/>
        <v>3.6821705426356557E-2</v>
      </c>
      <c r="AC236" s="96" t="str">
        <f t="shared" si="69"/>
        <v/>
      </c>
      <c r="AD236" s="69">
        <f>IFERROR(VLOOKUP($D236,'Today''s Data'!$A$2:$BD$350,9,FALSE),"")</f>
        <v>879400</v>
      </c>
      <c r="AE236" s="69">
        <f>IFERROR(VLOOKUP($D236,'Today''s Data'!$A$2:$BD$350,39,FALSE),"")</f>
        <v>885700</v>
      </c>
      <c r="AF236" s="15">
        <f t="shared" si="70"/>
        <v>0.99288698204809755</v>
      </c>
      <c r="AG236" s="72">
        <f>IFERROR(VLOOKUP($D236,'Today''s Data'!$A$2:$BD$350,10,FALSE),"")</f>
        <v>5484692</v>
      </c>
      <c r="AH236" s="15">
        <f>IFERROR(VLOOKUP($D236,'Today''s Data'!$A$2:$BD$350,32,FALSE),"")</f>
        <v>3.6799999999999999E-2</v>
      </c>
      <c r="AI236" s="12" t="str">
        <f>IFERROR(VLOOKUP($D236,'Today''s Data'!$A$2:$BD$350,33,FALSE),"")</f>
        <v>NEUTRAL</v>
      </c>
      <c r="AJ236" s="15">
        <f>IFERROR(VLOOKUP($D236,'Today''s Data'!$A$2:$BG$350,48,FALSE),"")</f>
        <v>-6.3299999999999995E-2</v>
      </c>
      <c r="AK236" s="15">
        <f>IFERROR(VLOOKUP($D236,'Today''s Data'!$A$2:$BG$350,47,FALSE),"")</f>
        <v>-7.1599999999999997E-2</v>
      </c>
      <c r="AL236" s="15">
        <f>IFERROR(VLOOKUP($D236,'Today''s Data'!$A$2:$BG$350,46,FALSE),"")</f>
        <v>2.64E-2</v>
      </c>
      <c r="AM236" s="65">
        <v>4940399068</v>
      </c>
      <c r="AN236" s="65">
        <f t="shared" si="60"/>
        <v>30729282202.959999</v>
      </c>
      <c r="AO236" s="65" t="str">
        <f t="shared" si="61"/>
        <v>3RD LINER</v>
      </c>
      <c r="AP236" s="57">
        <f>IFERROR(VLOOKUP($D236,'Today''s Data'!$A$2:$BG$350,50,FALSE),"")</f>
        <v>7011232</v>
      </c>
    </row>
    <row r="237" spans="2:42" ht="16.5" customHeight="1" x14ac:dyDescent="0.35">
      <c r="B237" s="67">
        <v>232</v>
      </c>
      <c r="C237" s="59" t="s">
        <v>346</v>
      </c>
      <c r="D237" s="93" t="s">
        <v>347</v>
      </c>
      <c r="E237" s="58" t="s">
        <v>43</v>
      </c>
      <c r="F237" s="60" t="s">
        <v>113</v>
      </c>
      <c r="G237" s="65">
        <f>IFERROR(VLOOKUP($D237,'Today''s Data'!$A$2:$BD$350,2,FALSE),"")</f>
        <v>17.12</v>
      </c>
      <c r="H237" s="53">
        <f>IFERROR(VLOOKUP($D237,'Today''s Data'!$A$2:$BD$350,4,FALSE),"")</f>
        <v>6.8699999999999997E-2</v>
      </c>
      <c r="I237" s="14">
        <f>IFERROR(VLOOKUP($D237,'Today''s Data'!$A$2:$BD$350,29,FALSE),"")</f>
        <v>75.399134379299994</v>
      </c>
      <c r="J237" s="65">
        <f>IFERROR(VLOOKUP($D237,'Today''s Data'!$A$2:$BD$350,20,FALSE),"")</f>
        <v>9.0761000000000003</v>
      </c>
      <c r="K237" s="65">
        <f>IFERROR(VLOOKUP(D237,'Today''s Data'!$A$2:$BD$350,2,FALSE),"")</f>
        <v>17.12</v>
      </c>
      <c r="L237" s="15">
        <f t="shared" si="62"/>
        <v>0.88627273829067554</v>
      </c>
      <c r="M237" s="65">
        <f>IFERROR(VLOOKUP($D237,'Previous Data'!$A$2:$BD$350,20,FALSE),"")</f>
        <v>8.9213000000000005</v>
      </c>
      <c r="N237" s="65">
        <f>IFERROR(VLOOKUP($D237,'Previous Data'!$A$2:$BD$350,2,FALSE),"")</f>
        <v>18</v>
      </c>
      <c r="O237" s="15">
        <f t="shared" si="63"/>
        <v>1.0176431685965048</v>
      </c>
      <c r="P237" s="65">
        <f>IFERROR(VLOOKUP($D237,'Today''s Data'!$A$2:$BD$350,19,FALSE),"")</f>
        <v>9.3184000000000005</v>
      </c>
      <c r="Q237" s="65">
        <f>IFERROR(VLOOKUP($D237,'Today''s Data'!$A$2:$BD$350,2,FALSE),"")</f>
        <v>17.12</v>
      </c>
      <c r="R237" s="15">
        <f t="shared" si="64"/>
        <v>0.83722527472527475</v>
      </c>
      <c r="S237" s="65">
        <f>IFERROR(VLOOKUP($D237,'Previous Data'!$A$2:$BD$350,19,FALSE),"")</f>
        <v>8.9947999999999997</v>
      </c>
      <c r="T237" s="65">
        <f>IFERROR(VLOOKUP($D237,'Previous Data'!$A$2:$BD$350,2,FALSE),"")</f>
        <v>18</v>
      </c>
      <c r="U237" s="15">
        <f t="shared" si="65"/>
        <v>1.0011562235958555</v>
      </c>
      <c r="V237" s="64">
        <f t="shared" si="66"/>
        <v>2.669648857989667E-2</v>
      </c>
      <c r="W237" s="65">
        <f>IFERROR(VLOOKUP($D237,'Today''s Data'!$A$2:$BD$350,18,FALSE),"")</f>
        <v>10.836499999999999</v>
      </c>
      <c r="X237" s="65">
        <f>IFERROR(VLOOKUP($D237,'Today''s Data'!$A$2:$BD$350,2,FALSE),"")</f>
        <v>17.12</v>
      </c>
      <c r="Y237" s="15">
        <f t="shared" si="67"/>
        <v>0.5798458912010338</v>
      </c>
      <c r="Z237" s="65">
        <f>IFERROR(VLOOKUP($D237,'Previous Data'!$A$2:$BD$350,18,FALSE),"")</f>
        <v>10.105499999999999</v>
      </c>
      <c r="AA237" s="65">
        <f>IFERROR(VLOOKUP($D237,'Previous Data'!$A$2:$BD$350,2,FALSE),"")</f>
        <v>18</v>
      </c>
      <c r="AB237" s="15">
        <f t="shared" si="68"/>
        <v>0.78120825293157203</v>
      </c>
      <c r="AC237" s="96" t="str">
        <f t="shared" si="69"/>
        <v>AOTS+</v>
      </c>
      <c r="AD237" s="69">
        <f>IFERROR(VLOOKUP($D237,'Today''s Data'!$A$2:$BD$350,9,FALSE),"")</f>
        <v>25941400</v>
      </c>
      <c r="AE237" s="69">
        <f>IFERROR(VLOOKUP($D237,'Today''s Data'!$A$2:$BD$350,39,FALSE),"")</f>
        <v>16073530</v>
      </c>
      <c r="AF237" s="15">
        <f t="shared" si="70"/>
        <v>1.613920526480493</v>
      </c>
      <c r="AG237" s="72">
        <f>IFERROR(VLOOKUP($D237,'Today''s Data'!$A$2:$BD$350,10,FALSE),"")</f>
        <v>431221784</v>
      </c>
      <c r="AH237" s="15">
        <f>IFERROR(VLOOKUP($D237,'Today''s Data'!$A$2:$BD$350,32,FALSE),"")</f>
        <v>8.6999999999999994E-2</v>
      </c>
      <c r="AI237" s="12" t="str">
        <f>IFERROR(VLOOKUP($D237,'Today''s Data'!$A$2:$BD$350,33,FALSE),"")</f>
        <v>HIGH</v>
      </c>
      <c r="AJ237" s="15">
        <f>IFERROR(VLOOKUP($D237,'Today''s Data'!$A$2:$BG$350,48,FALSE),"")</f>
        <v>0.3896</v>
      </c>
      <c r="AK237" s="15">
        <f>IFERROR(VLOOKUP($D237,'Today''s Data'!$A$2:$BG$350,47,FALSE),"")</f>
        <v>0.92789999999999995</v>
      </c>
      <c r="AL237" s="15">
        <f>IFERROR(VLOOKUP($D237,'Today''s Data'!$A$2:$BG$350,46,FALSE),"")</f>
        <v>1.1508</v>
      </c>
      <c r="AM237" s="65">
        <v>1700000000</v>
      </c>
      <c r="AN237" s="65">
        <f t="shared" si="60"/>
        <v>29104000000</v>
      </c>
      <c r="AO237" s="65" t="str">
        <f t="shared" si="61"/>
        <v>3RD LINER</v>
      </c>
      <c r="AP237" s="57">
        <f>IFERROR(VLOOKUP($D237,'Today''s Data'!$A$2:$BG$350,50,FALSE),"")</f>
        <v>-4106010.9997</v>
      </c>
    </row>
    <row r="238" spans="2:42" ht="16.5" hidden="1" customHeight="1" x14ac:dyDescent="0.35">
      <c r="B238" s="68">
        <v>233</v>
      </c>
      <c r="C238" s="11" t="s">
        <v>348</v>
      </c>
      <c r="D238" s="92" t="s">
        <v>349</v>
      </c>
      <c r="E238" s="12" t="s">
        <v>27</v>
      </c>
      <c r="F238" s="13" t="s">
        <v>52</v>
      </c>
      <c r="G238" s="65">
        <f>IFERROR(VLOOKUP($D238,'Today''s Data'!$A$2:$BD$350,2,FALSE),"")</f>
        <v>46.35</v>
      </c>
      <c r="H238" s="53">
        <f>IFERROR(VLOOKUP($D238,'Today''s Data'!$A$2:$BD$350,4,FALSE),"")</f>
        <v>-2.2000000000000001E-3</v>
      </c>
      <c r="I238" s="14">
        <f>IFERROR(VLOOKUP($D238,'Today''s Data'!$A$2:$BD$350,29,FALSE),"")</f>
        <v>30.169292804000001</v>
      </c>
      <c r="J238" s="65">
        <f>IFERROR(VLOOKUP($D238,'Today''s Data'!$A$2:$BD$350,20,FALSE),"")</f>
        <v>54.018999999999998</v>
      </c>
      <c r="K238" s="65">
        <f>IFERROR(VLOOKUP(D238,'Today''s Data'!$A$2:$BD$350,2,FALSE),"")</f>
        <v>46.35</v>
      </c>
      <c r="L238" s="15">
        <f t="shared" si="62"/>
        <v>0.1654584681769147</v>
      </c>
      <c r="M238" s="65">
        <f>IFERROR(VLOOKUP($D238,'Previous Data'!$A$2:$BD$350,20,FALSE),"")</f>
        <v>54.061999999999998</v>
      </c>
      <c r="N238" s="65">
        <f>IFERROR(VLOOKUP($D238,'Previous Data'!$A$2:$BD$350,2,FALSE),"")</f>
        <v>46.5</v>
      </c>
      <c r="O238" s="15">
        <f t="shared" si="63"/>
        <v>0.16262365591397845</v>
      </c>
      <c r="P238" s="65">
        <f>IFERROR(VLOOKUP($D238,'Today''s Data'!$A$2:$BD$350,19,FALSE),"")</f>
        <v>52.868000000000002</v>
      </c>
      <c r="Q238" s="65">
        <f>IFERROR(VLOOKUP($D238,'Today''s Data'!$A$2:$BD$350,2,FALSE),"")</f>
        <v>46.35</v>
      </c>
      <c r="R238" s="15">
        <f t="shared" si="64"/>
        <v>0.14062567421790723</v>
      </c>
      <c r="S238" s="65">
        <f>IFERROR(VLOOKUP($D238,'Previous Data'!$A$2:$BD$350,19,FALSE),"")</f>
        <v>53.222999999999999</v>
      </c>
      <c r="T238" s="65">
        <f>IFERROR(VLOOKUP($D238,'Previous Data'!$A$2:$BD$350,2,FALSE),"")</f>
        <v>46.5</v>
      </c>
      <c r="U238" s="15">
        <f t="shared" si="65"/>
        <v>0.14458064516129029</v>
      </c>
      <c r="V238" s="64">
        <f t="shared" si="66"/>
        <v>2.1771203752742607E-2</v>
      </c>
      <c r="W238" s="65">
        <f>IFERROR(VLOOKUP($D238,'Today''s Data'!$A$2:$BD$350,18,FALSE),"")</f>
        <v>49.045000000000002</v>
      </c>
      <c r="X238" s="65">
        <f>IFERROR(VLOOKUP($D238,'Today''s Data'!$A$2:$BD$350,2,FALSE),"")</f>
        <v>46.35</v>
      </c>
      <c r="Y238" s="15">
        <f t="shared" si="67"/>
        <v>5.8144552319309609E-2</v>
      </c>
      <c r="Z238" s="65">
        <f>IFERROR(VLOOKUP($D238,'Previous Data'!$A$2:$BD$350,18,FALSE),"")</f>
        <v>49.9</v>
      </c>
      <c r="AA238" s="65">
        <f>IFERROR(VLOOKUP($D238,'Previous Data'!$A$2:$BD$350,2,FALSE),"")</f>
        <v>46.5</v>
      </c>
      <c r="AB238" s="15">
        <f t="shared" si="68"/>
        <v>7.3118279569892447E-2</v>
      </c>
      <c r="AC238" s="96" t="str">
        <f t="shared" si="69"/>
        <v>REVERSE AOTS</v>
      </c>
      <c r="AD238" s="69">
        <f>IFERROR(VLOOKUP($D238,'Today''s Data'!$A$2:$BD$350,9,FALSE),"")</f>
        <v>220800</v>
      </c>
      <c r="AE238" s="69">
        <f>IFERROR(VLOOKUP($D238,'Today''s Data'!$A$2:$BD$350,39,FALSE),"")</f>
        <v>403695</v>
      </c>
      <c r="AF238" s="15">
        <f t="shared" si="70"/>
        <v>0.54694757180544717</v>
      </c>
      <c r="AG238" s="72">
        <f>IFERROR(VLOOKUP($D238,'Today''s Data'!$A$2:$BD$350,10,FALSE),"")</f>
        <v>10253160</v>
      </c>
      <c r="AH238" s="15">
        <f>IFERROR(VLOOKUP($D238,'Today''s Data'!$A$2:$BD$350,32,FALSE),"")</f>
        <v>3.0700000000000002E-2</v>
      </c>
      <c r="AI238" s="12" t="str">
        <f>IFERROR(VLOOKUP($D238,'Today''s Data'!$A$2:$BD$350,33,FALSE),"")</f>
        <v>NEUTRAL</v>
      </c>
      <c r="AJ238" s="15">
        <f>IFERROR(VLOOKUP($D238,'Today''s Data'!$A$2:$BG$350,48,FALSE),"")</f>
        <v>-1.38E-2</v>
      </c>
      <c r="AK238" s="15">
        <f>IFERROR(VLOOKUP($D238,'Today''s Data'!$A$2:$BG$350,47,FALSE),"")</f>
        <v>-7.6700000000000004E-2</v>
      </c>
      <c r="AL238" s="15">
        <f>IFERROR(VLOOKUP($D238,'Today''s Data'!$A$2:$BG$350,46,FALSE),"")</f>
        <v>-0.16259999999999999</v>
      </c>
      <c r="AM238" s="65">
        <v>1399916364</v>
      </c>
      <c r="AN238" s="65">
        <f t="shared" si="60"/>
        <v>64886123471.400002</v>
      </c>
      <c r="AO238" s="65" t="str">
        <f t="shared" si="61"/>
        <v>3RD LINER</v>
      </c>
      <c r="AP238" s="57">
        <f>IFERROR(VLOOKUP($D238,'Today''s Data'!$A$2:$BG$350,50,FALSE),"")</f>
        <v>38113524.5</v>
      </c>
    </row>
    <row r="239" spans="2:42" ht="16.5" customHeight="1" x14ac:dyDescent="0.35">
      <c r="B239" s="67">
        <v>234</v>
      </c>
      <c r="C239" s="11"/>
      <c r="D239" s="92" t="s">
        <v>639</v>
      </c>
      <c r="E239" s="12"/>
      <c r="F239" s="13"/>
      <c r="G239" s="65">
        <f>IFERROR(VLOOKUP($D239,'Today''s Data'!$A$2:$BD$350,2,FALSE),"")</f>
        <v>3.3</v>
      </c>
      <c r="H239" s="53">
        <f>IFERROR(VLOOKUP($D239,'Today''s Data'!$A$2:$BD$350,4,FALSE),"")</f>
        <v>-0.1429</v>
      </c>
      <c r="I239" s="14">
        <f>IFERROR(VLOOKUP($D239,'Today''s Data'!$A$2:$BD$350,29,FALSE),"")</f>
        <v>55.631208471400001</v>
      </c>
      <c r="J239" s="65">
        <f>IFERROR(VLOOKUP($D239,'Today''s Data'!$A$2:$BD$350,20,FALSE),"")</f>
        <v>2.2058</v>
      </c>
      <c r="K239" s="65">
        <f>IFERROR(VLOOKUP(D239,'Today''s Data'!$A$2:$BD$350,2,FALSE),"")</f>
        <v>3.3</v>
      </c>
      <c r="L239" s="15">
        <f t="shared" si="62"/>
        <v>0.496055852751836</v>
      </c>
      <c r="M239" s="65">
        <f>IFERROR(VLOOKUP($D239,'Previous Data'!$A$2:$BD$350,20,FALSE),"")</f>
        <v>2.1789000000000001</v>
      </c>
      <c r="N239" s="65">
        <f>IFERROR(VLOOKUP($D239,'Previous Data'!$A$2:$BD$350,2,FALSE),"")</f>
        <v>4.12</v>
      </c>
      <c r="O239" s="15">
        <f t="shared" si="63"/>
        <v>0.89086236174216349</v>
      </c>
      <c r="P239" s="65">
        <f>IFERROR(VLOOKUP($D239,'Today''s Data'!$A$2:$BD$350,19,FALSE),"")</f>
        <v>2.3003999999999998</v>
      </c>
      <c r="Q239" s="65">
        <f>IFERROR(VLOOKUP($D239,'Today''s Data'!$A$2:$BD$350,2,FALSE),"")</f>
        <v>3.3</v>
      </c>
      <c r="R239" s="15">
        <f t="shared" si="64"/>
        <v>0.43453312467396982</v>
      </c>
      <c r="S239" s="65">
        <f>IFERROR(VLOOKUP($D239,'Previous Data'!$A$2:$BD$350,19,FALSE),"")</f>
        <v>2.2376</v>
      </c>
      <c r="T239" s="65">
        <f>IFERROR(VLOOKUP($D239,'Previous Data'!$A$2:$BD$350,2,FALSE),"")</f>
        <v>4.12</v>
      </c>
      <c r="U239" s="15">
        <f t="shared" si="65"/>
        <v>0.84125849124061491</v>
      </c>
      <c r="V239" s="64">
        <f t="shared" si="66"/>
        <v>4.2886934445552541E-2</v>
      </c>
      <c r="W239" s="65">
        <f>IFERROR(VLOOKUP($D239,'Today''s Data'!$A$2:$BD$350,18,FALSE),"")</f>
        <v>2.5634999999999999</v>
      </c>
      <c r="X239" s="65">
        <f>IFERROR(VLOOKUP($D239,'Today''s Data'!$A$2:$BD$350,2,FALSE),"")</f>
        <v>3.3</v>
      </c>
      <c r="Y239" s="15">
        <f t="shared" si="67"/>
        <v>0.28730251609128143</v>
      </c>
      <c r="Z239" s="65">
        <f>IFERROR(VLOOKUP($D239,'Previous Data'!$A$2:$BD$350,18,FALSE),"")</f>
        <v>2.411</v>
      </c>
      <c r="AA239" s="65">
        <f>IFERROR(VLOOKUP($D239,'Previous Data'!$A$2:$BD$350,2,FALSE),"")</f>
        <v>4.12</v>
      </c>
      <c r="AB239" s="15">
        <f t="shared" si="68"/>
        <v>0.70883450850269603</v>
      </c>
      <c r="AC239" s="96" t="str">
        <f t="shared" si="69"/>
        <v>AOTS+</v>
      </c>
      <c r="AD239" s="69">
        <f>IFERROR(VLOOKUP($D239,'Today''s Data'!$A$2:$BD$350,9,FALSE),"")</f>
        <v>2028000</v>
      </c>
      <c r="AE239" s="69">
        <f>IFERROR(VLOOKUP($D239,'Today''s Data'!$A$2:$BD$350,39,FALSE),"")</f>
        <v>3395950</v>
      </c>
      <c r="AF239" s="15">
        <f t="shared" si="70"/>
        <v>0.59718193730767533</v>
      </c>
      <c r="AG239" s="72">
        <f>IFERROR(VLOOKUP($D239,'Today''s Data'!$A$2:$BD$350,10,FALSE),"")</f>
        <v>6936420</v>
      </c>
      <c r="AH239" s="15">
        <f>IFERROR(VLOOKUP($D239,'Today''s Data'!$A$2:$BD$350,32,FALSE),"")</f>
        <v>0.1782</v>
      </c>
      <c r="AI239" s="12" t="str">
        <f>IFERROR(VLOOKUP($D239,'Today''s Data'!$A$2:$BD$350,33,FALSE),"")</f>
        <v>HIGH</v>
      </c>
      <c r="AJ239" s="15">
        <f>IFERROR(VLOOKUP($D239,'Today''s Data'!$A$2:$BG$350,48,FALSE),"")</f>
        <v>-0.26669999999999999</v>
      </c>
      <c r="AK239" s="15">
        <f>IFERROR(VLOOKUP($D239,'Today''s Data'!$A$2:$BG$350,47,FALSE),"")</f>
        <v>0.60980000000000001</v>
      </c>
      <c r="AL239" s="15">
        <f>IFERROR(VLOOKUP($D239,'Today''s Data'!$A$2:$BG$350,46,FALSE),"")</f>
        <v>0.29409999999999997</v>
      </c>
      <c r="AM239" s="65">
        <v>1978182356</v>
      </c>
      <c r="AN239" s="65">
        <f t="shared" si="60"/>
        <v>6528001774.7999992</v>
      </c>
      <c r="AO239" s="65" t="str">
        <f t="shared" si="61"/>
        <v>3RD LINER</v>
      </c>
      <c r="AP239" s="57">
        <f>IFERROR(VLOOKUP($D239,'Today''s Data'!$A$2:$BG$350,50,FALSE),"")</f>
        <v>-9930670</v>
      </c>
    </row>
    <row r="240" spans="2:42" ht="16.5" hidden="1" customHeight="1" x14ac:dyDescent="0.35">
      <c r="B240" s="67">
        <v>235</v>
      </c>
      <c r="C240" s="11"/>
      <c r="D240" s="92" t="s">
        <v>615</v>
      </c>
      <c r="E240" s="12"/>
      <c r="F240" s="13"/>
      <c r="G240" s="65">
        <f>IFERROR(VLOOKUP($D240,'Today''s Data'!$A$2:$BD$350,2,FALSE),"")</f>
        <v>2.5499999999999998</v>
      </c>
      <c r="H240" s="53">
        <f>IFERROR(VLOOKUP($D240,'Today''s Data'!$A$2:$BD$350,4,FALSE),"")</f>
        <v>0</v>
      </c>
      <c r="I240" s="14">
        <f>IFERROR(VLOOKUP($D240,'Today''s Data'!$A$2:$BD$350,29,FALSE),"")</f>
        <v>48.3339493135</v>
      </c>
      <c r="J240" s="65">
        <f>IFERROR(VLOOKUP($D240,'Today''s Data'!$A$2:$BD$350,20,FALSE),"")</f>
        <v>2.5992000000000002</v>
      </c>
      <c r="K240" s="65">
        <f>IFERROR(VLOOKUP(D240,'Today''s Data'!$A$2:$BD$350,2,FALSE),"")</f>
        <v>2.5499999999999998</v>
      </c>
      <c r="L240" s="15">
        <f t="shared" si="62"/>
        <v>1.9294117647058965E-2</v>
      </c>
      <c r="M240" s="65">
        <f>IFERROR(VLOOKUP($D240,'Previous Data'!$A$2:$BD$350,20,FALSE),"")</f>
        <v>2.5987</v>
      </c>
      <c r="N240" s="65">
        <f>IFERROR(VLOOKUP($D240,'Previous Data'!$A$2:$BD$350,2,FALSE),"")</f>
        <v>2.56</v>
      </c>
      <c r="O240" s="15">
        <f t="shared" si="63"/>
        <v>1.5117187499999983E-2</v>
      </c>
      <c r="P240" s="65">
        <f>IFERROR(VLOOKUP($D240,'Today''s Data'!$A$2:$BD$350,19,FALSE),"")</f>
        <v>2.621</v>
      </c>
      <c r="Q240" s="65">
        <f>IFERROR(VLOOKUP($D240,'Today''s Data'!$A$2:$BD$350,2,FALSE),"")</f>
        <v>2.5499999999999998</v>
      </c>
      <c r="R240" s="15">
        <f t="shared" si="64"/>
        <v>2.784313725490203E-2</v>
      </c>
      <c r="S240" s="65">
        <f>IFERROR(VLOOKUP($D240,'Previous Data'!$A$2:$BD$350,19,FALSE),"")</f>
        <v>2.6248</v>
      </c>
      <c r="T240" s="65">
        <f>IFERROR(VLOOKUP($D240,'Previous Data'!$A$2:$BD$350,2,FALSE),"")</f>
        <v>2.56</v>
      </c>
      <c r="U240" s="15">
        <f t="shared" si="65"/>
        <v>2.5312499999999988E-2</v>
      </c>
      <c r="V240" s="64">
        <f t="shared" si="66"/>
        <v>8.3871960603261846E-3</v>
      </c>
      <c r="W240" s="65">
        <f>IFERROR(VLOOKUP($D240,'Today''s Data'!$A$2:$BD$350,18,FALSE),"")</f>
        <v>2.56</v>
      </c>
      <c r="X240" s="65">
        <f>IFERROR(VLOOKUP($D240,'Today''s Data'!$A$2:$BD$350,2,FALSE),"")</f>
        <v>2.5499999999999998</v>
      </c>
      <c r="Y240" s="15">
        <f t="shared" si="67"/>
        <v>3.9215686274510714E-3</v>
      </c>
      <c r="Z240" s="65">
        <f>IFERROR(VLOOKUP($D240,'Previous Data'!$A$2:$BD$350,18,FALSE),"")</f>
        <v>2.5665</v>
      </c>
      <c r="AA240" s="65">
        <f>IFERROR(VLOOKUP($D240,'Previous Data'!$A$2:$BD$350,2,FALSE),"")</f>
        <v>2.56</v>
      </c>
      <c r="AB240" s="15">
        <f t="shared" si="68"/>
        <v>2.5390624999999806E-3</v>
      </c>
      <c r="AC240" s="96" t="str">
        <f t="shared" si="69"/>
        <v/>
      </c>
      <c r="AD240" s="69">
        <f>IFERROR(VLOOKUP($D240,'Today''s Data'!$A$2:$BD$350,9,FALSE),"")</f>
        <v>23000</v>
      </c>
      <c r="AE240" s="69">
        <f>IFERROR(VLOOKUP($D240,'Today''s Data'!$A$2:$BD$350,39,FALSE),"")</f>
        <v>96200</v>
      </c>
      <c r="AF240" s="15">
        <f t="shared" si="70"/>
        <v>0.2390852390852391</v>
      </c>
      <c r="AG240" s="72">
        <f>IFERROR(VLOOKUP($D240,'Today''s Data'!$A$2:$BD$350,10,FALSE),"")</f>
        <v>58720</v>
      </c>
      <c r="AH240" s="15">
        <f>IFERROR(VLOOKUP($D240,'Today''s Data'!$A$2:$BD$350,32,FALSE),"")</f>
        <v>6.1499999999999999E-2</v>
      </c>
      <c r="AI240" s="12" t="str">
        <f>IFERROR(VLOOKUP($D240,'Today''s Data'!$A$2:$BD$350,33,FALSE),"")</f>
        <v>HIGH</v>
      </c>
      <c r="AJ240" s="15">
        <f>IFERROR(VLOOKUP($D240,'Today''s Data'!$A$2:$BG$350,48,FALSE),"")</f>
        <v>0</v>
      </c>
      <c r="AK240" s="15">
        <f>IFERROR(VLOOKUP($D240,'Today''s Data'!$A$2:$BG$350,47,FALSE),"")</f>
        <v>0.02</v>
      </c>
      <c r="AL240" s="15">
        <f>IFERROR(VLOOKUP($D240,'Today''s Data'!$A$2:$BG$350,46,FALSE),"")</f>
        <v>-1.9199999999999998E-2</v>
      </c>
      <c r="AM240" s="65">
        <v>682065632</v>
      </c>
      <c r="AN240" s="65">
        <f t="shared" si="60"/>
        <v>1739267361.5999999</v>
      </c>
      <c r="AO240" s="65" t="str">
        <f t="shared" si="61"/>
        <v>4TH LINER</v>
      </c>
      <c r="AP240" s="57">
        <f>IFERROR(VLOOKUP($D240,'Today''s Data'!$A$2:$BG$350,50,FALSE),"")</f>
        <v>0</v>
      </c>
    </row>
    <row r="241" spans="2:42" ht="16.5" hidden="1" customHeight="1" x14ac:dyDescent="0.35">
      <c r="B241" s="68">
        <v>236</v>
      </c>
      <c r="C241" s="59" t="s">
        <v>350</v>
      </c>
      <c r="D241" s="93" t="s">
        <v>351</v>
      </c>
      <c r="E241" s="58" t="s">
        <v>39</v>
      </c>
      <c r="F241" s="60" t="s">
        <v>47</v>
      </c>
      <c r="G241" s="65">
        <f>IFERROR(VLOOKUP($D241,'Today''s Data'!$A$2:$BD$350,2,FALSE),"")</f>
        <v>4.8</v>
      </c>
      <c r="H241" s="53">
        <f>IFERROR(VLOOKUP($D241,'Today''s Data'!$A$2:$BD$350,4,FALSE),"")</f>
        <v>-2.0999999999999999E-3</v>
      </c>
      <c r="I241" s="14">
        <f>IFERROR(VLOOKUP($D241,'Today''s Data'!$A$2:$BD$350,29,FALSE),"")</f>
        <v>43.869620121300002</v>
      </c>
      <c r="J241" s="65">
        <f>IFERROR(VLOOKUP($D241,'Today''s Data'!$A$2:$BD$350,20,FALSE),"")</f>
        <v>4.8379000000000003</v>
      </c>
      <c r="K241" s="65">
        <f>IFERROR(VLOOKUP(D241,'Today''s Data'!$A$2:$BD$350,2,FALSE),"")</f>
        <v>4.8</v>
      </c>
      <c r="L241" s="15">
        <f t="shared" si="62"/>
        <v>7.8958333333334352E-3</v>
      </c>
      <c r="M241" s="65">
        <f>IFERROR(VLOOKUP($D241,'Previous Data'!$A$2:$BD$350,20,FALSE),"")</f>
        <v>4.8277999999999999</v>
      </c>
      <c r="N241" s="65">
        <f>IFERROR(VLOOKUP($D241,'Previous Data'!$A$2:$BD$350,2,FALSE),"")</f>
        <v>4.8099999999999996</v>
      </c>
      <c r="O241" s="15">
        <f t="shared" si="63"/>
        <v>3.7006237006237549E-3</v>
      </c>
      <c r="P241" s="65">
        <f>IFERROR(VLOOKUP($D241,'Today''s Data'!$A$2:$BD$350,19,FALSE),"")</f>
        <v>4.8872</v>
      </c>
      <c r="Q241" s="65">
        <f>IFERROR(VLOOKUP($D241,'Today''s Data'!$A$2:$BD$350,2,FALSE),"")</f>
        <v>4.8</v>
      </c>
      <c r="R241" s="15">
        <f t="shared" si="64"/>
        <v>1.8166666666666702E-2</v>
      </c>
      <c r="S241" s="65">
        <f>IFERROR(VLOOKUP($D241,'Previous Data'!$A$2:$BD$350,19,FALSE),"")</f>
        <v>4.8944000000000001</v>
      </c>
      <c r="T241" s="65">
        <f>IFERROR(VLOOKUP($D241,'Previous Data'!$A$2:$BD$350,2,FALSE),"")</f>
        <v>4.8099999999999996</v>
      </c>
      <c r="U241" s="15">
        <f t="shared" si="65"/>
        <v>1.7546777546777647E-2</v>
      </c>
      <c r="V241" s="64">
        <f t="shared" si="66"/>
        <v>1.0190371855557096E-2</v>
      </c>
      <c r="W241" s="65">
        <f>IFERROR(VLOOKUP($D241,'Today''s Data'!$A$2:$BD$350,18,FALSE),"")</f>
        <v>4.8550000000000004</v>
      </c>
      <c r="X241" s="65">
        <f>IFERROR(VLOOKUP($D241,'Today''s Data'!$A$2:$BD$350,2,FALSE),"")</f>
        <v>4.8</v>
      </c>
      <c r="Y241" s="15">
        <f t="shared" si="67"/>
        <v>1.1458333333333459E-2</v>
      </c>
      <c r="Z241" s="65">
        <f>IFERROR(VLOOKUP($D241,'Previous Data'!$A$2:$BD$350,18,FALSE),"")</f>
        <v>4.8499999999999996</v>
      </c>
      <c r="AA241" s="65">
        <f>IFERROR(VLOOKUP($D241,'Previous Data'!$A$2:$BD$350,2,FALSE),"")</f>
        <v>4.8099999999999996</v>
      </c>
      <c r="AB241" s="15">
        <f t="shared" si="68"/>
        <v>8.3160083160083234E-3</v>
      </c>
      <c r="AC241" s="96" t="str">
        <f t="shared" si="69"/>
        <v/>
      </c>
      <c r="AD241" s="69">
        <f>IFERROR(VLOOKUP($D241,'Today''s Data'!$A$2:$BD$350,9,FALSE),"")</f>
        <v>187000</v>
      </c>
      <c r="AE241" s="69">
        <f>IFERROR(VLOOKUP($D241,'Today''s Data'!$A$2:$BD$350,39,FALSE),"")</f>
        <v>407450</v>
      </c>
      <c r="AF241" s="15">
        <f t="shared" si="70"/>
        <v>0.45895201865259538</v>
      </c>
      <c r="AG241" s="72">
        <f>IFERROR(VLOOKUP($D241,'Today''s Data'!$A$2:$BD$350,10,FALSE),"")</f>
        <v>897570</v>
      </c>
      <c r="AH241" s="15">
        <f>IFERROR(VLOOKUP($D241,'Today''s Data'!$A$2:$BD$350,32,FALSE),"")</f>
        <v>1.1599999999999999E-2</v>
      </c>
      <c r="AI241" s="12" t="str">
        <f>IFERROR(VLOOKUP($D241,'Today''s Data'!$A$2:$BD$350,33,FALSE),"")</f>
        <v>LOW</v>
      </c>
      <c r="AJ241" s="15">
        <f>IFERROR(VLOOKUP($D241,'Today''s Data'!$A$2:$BG$350,48,FALSE),"")</f>
        <v>-1.6400000000000001E-2</v>
      </c>
      <c r="AK241" s="15">
        <f>IFERROR(VLOOKUP($D241,'Today''s Data'!$A$2:$BG$350,47,FALSE),"")</f>
        <v>-4.1000000000000003E-3</v>
      </c>
      <c r="AL241" s="15">
        <f>IFERROR(VLOOKUP($D241,'Today''s Data'!$A$2:$BG$350,46,FALSE),"")</f>
        <v>-3.4200000000000001E-2</v>
      </c>
      <c r="AM241" s="65">
        <v>3497382066</v>
      </c>
      <c r="AN241" s="65">
        <f t="shared" si="60"/>
        <v>16787433916.799999</v>
      </c>
      <c r="AO241" s="65" t="str">
        <f t="shared" si="61"/>
        <v>3RD LINER</v>
      </c>
      <c r="AP241" s="57">
        <f>IFERROR(VLOOKUP($D241,'Today''s Data'!$A$2:$BG$350,50,FALSE),"")</f>
        <v>18396500.000300001</v>
      </c>
    </row>
    <row r="242" spans="2:42" ht="16.5" hidden="1" customHeight="1" x14ac:dyDescent="0.35">
      <c r="B242" s="67">
        <v>237</v>
      </c>
      <c r="C242" s="11" t="s">
        <v>352</v>
      </c>
      <c r="D242" s="92" t="s">
        <v>353</v>
      </c>
      <c r="E242" s="12" t="s">
        <v>14</v>
      </c>
      <c r="F242" s="13" t="s">
        <v>14</v>
      </c>
      <c r="G242" s="65">
        <f>IFERROR(VLOOKUP($D242,'Today''s Data'!$A$2:$BD$350,2,FALSE),"")</f>
        <v>19.899999999999999</v>
      </c>
      <c r="H242" s="53">
        <f>IFERROR(VLOOKUP($D242,'Today''s Data'!$A$2:$BD$350,4,FALSE),"")</f>
        <v>-0.01</v>
      </c>
      <c r="I242" s="14">
        <f>IFERROR(VLOOKUP($D242,'Today''s Data'!$A$2:$BD$350,29,FALSE),"")</f>
        <v>39.402727795099999</v>
      </c>
      <c r="J242" s="65">
        <f>IFERROR(VLOOKUP($D242,'Today''s Data'!$A$2:$BD$350,20,FALSE),"")</f>
        <v>22.825500000000002</v>
      </c>
      <c r="K242" s="65">
        <f>IFERROR(VLOOKUP(D242,'Today''s Data'!$A$2:$BD$350,2,FALSE),"")</f>
        <v>19.899999999999999</v>
      </c>
      <c r="L242" s="15">
        <f t="shared" si="62"/>
        <v>0.14701005025125644</v>
      </c>
      <c r="M242" s="65">
        <f>IFERROR(VLOOKUP($D242,'Previous Data'!$A$2:$BD$350,20,FALSE),"")</f>
        <v>22.949000000000002</v>
      </c>
      <c r="N242" s="65">
        <f>IFERROR(VLOOKUP($D242,'Previous Data'!$A$2:$BD$350,2,FALSE),"")</f>
        <v>20.100000000000001</v>
      </c>
      <c r="O242" s="15">
        <f t="shared" si="63"/>
        <v>0.1417412935323383</v>
      </c>
      <c r="P242" s="65">
        <f>IFERROR(VLOOKUP($D242,'Today''s Data'!$A$2:$BD$350,19,FALSE),"")</f>
        <v>20.937999999999999</v>
      </c>
      <c r="Q242" s="65">
        <f>IFERROR(VLOOKUP($D242,'Today''s Data'!$A$2:$BD$350,2,FALSE),"")</f>
        <v>19.899999999999999</v>
      </c>
      <c r="R242" s="15">
        <f t="shared" si="64"/>
        <v>5.2160804020100517E-2</v>
      </c>
      <c r="S242" s="65">
        <f>IFERROR(VLOOKUP($D242,'Previous Data'!$A$2:$BD$350,19,FALSE),"")</f>
        <v>21.024000000000001</v>
      </c>
      <c r="T242" s="65">
        <f>IFERROR(VLOOKUP($D242,'Previous Data'!$A$2:$BD$350,2,FALSE),"")</f>
        <v>20.100000000000001</v>
      </c>
      <c r="U242" s="15">
        <f t="shared" si="65"/>
        <v>4.5970149253731316E-2</v>
      </c>
      <c r="V242" s="64">
        <f t="shared" si="66"/>
        <v>9.0147100964753216E-2</v>
      </c>
      <c r="W242" s="65">
        <f>IFERROR(VLOOKUP($D242,'Today''s Data'!$A$2:$BD$350,18,FALSE),"")</f>
        <v>20.577500000000001</v>
      </c>
      <c r="X242" s="65">
        <f>IFERROR(VLOOKUP($D242,'Today''s Data'!$A$2:$BD$350,2,FALSE),"")</f>
        <v>19.899999999999999</v>
      </c>
      <c r="Y242" s="15">
        <f t="shared" si="67"/>
        <v>3.4045226130653368E-2</v>
      </c>
      <c r="Z242" s="65">
        <f>IFERROR(VLOOKUP($D242,'Previous Data'!$A$2:$BD$350,18,FALSE),"")</f>
        <v>20.697500000000002</v>
      </c>
      <c r="AA242" s="65">
        <f>IFERROR(VLOOKUP($D242,'Previous Data'!$A$2:$BD$350,2,FALSE),"")</f>
        <v>20.100000000000001</v>
      </c>
      <c r="AB242" s="15">
        <f t="shared" si="68"/>
        <v>2.9726368159203986E-2</v>
      </c>
      <c r="AC242" s="96" t="str">
        <f t="shared" si="69"/>
        <v>REVERSE AOTS</v>
      </c>
      <c r="AD242" s="69">
        <f>IFERROR(VLOOKUP($D242,'Today''s Data'!$A$2:$BD$350,9,FALSE),"")</f>
        <v>1780600</v>
      </c>
      <c r="AE242" s="69">
        <f>IFERROR(VLOOKUP($D242,'Today''s Data'!$A$2:$BD$350,39,FALSE),"")</f>
        <v>2580605</v>
      </c>
      <c r="AF242" s="15">
        <f t="shared" si="70"/>
        <v>0.68999323801976664</v>
      </c>
      <c r="AG242" s="72">
        <f>IFERROR(VLOOKUP($D242,'Today''s Data'!$A$2:$BD$350,10,FALSE),"")</f>
        <v>35504045</v>
      </c>
      <c r="AH242" s="15">
        <f>IFERROR(VLOOKUP($D242,'Today''s Data'!$A$2:$BD$350,32,FALSE),"")</f>
        <v>2.46E-2</v>
      </c>
      <c r="AI242" s="12" t="str">
        <f>IFERROR(VLOOKUP($D242,'Today''s Data'!$A$2:$BD$350,33,FALSE),"")</f>
        <v>LOW</v>
      </c>
      <c r="AJ242" s="15">
        <f>IFERROR(VLOOKUP($D242,'Today''s Data'!$A$2:$BG$350,48,FALSE),"")</f>
        <v>-5.0000000000000001E-3</v>
      </c>
      <c r="AK242" s="15">
        <f>IFERROR(VLOOKUP($D242,'Today''s Data'!$A$2:$BG$350,47,FALSE),"")</f>
        <v>-4.7800000000000002E-2</v>
      </c>
      <c r="AL242" s="15">
        <f>IFERROR(VLOOKUP($D242,'Today''s Data'!$A$2:$BG$350,46,FALSE),"")</f>
        <v>-6.5699999999999995E-2</v>
      </c>
      <c r="AM242" s="65">
        <v>4093830685</v>
      </c>
      <c r="AN242" s="65">
        <f t="shared" si="60"/>
        <v>81467230631.5</v>
      </c>
      <c r="AO242" s="65" t="s">
        <v>673</v>
      </c>
      <c r="AP242" s="57">
        <f>IFERROR(VLOOKUP($D242,'Today''s Data'!$A$2:$BG$350,50,FALSE),"")</f>
        <v>-24963094</v>
      </c>
    </row>
    <row r="243" spans="2:42" ht="16.5" hidden="1" customHeight="1" x14ac:dyDescent="0.35">
      <c r="B243" s="67">
        <v>238</v>
      </c>
      <c r="C243" s="59" t="s">
        <v>354</v>
      </c>
      <c r="D243" s="93" t="s">
        <v>355</v>
      </c>
      <c r="E243" s="58" t="s">
        <v>14</v>
      </c>
      <c r="F243" s="60" t="s">
        <v>14</v>
      </c>
      <c r="G243" s="65">
        <f>IFERROR(VLOOKUP($D243,'Today''s Data'!$A$2:$BD$350,2,FALSE),"")</f>
        <v>0.51</v>
      </c>
      <c r="H243" s="53">
        <f>IFERROR(VLOOKUP($D243,'Today''s Data'!$A$2:$BD$350,4,FALSE),"")</f>
        <v>0.02</v>
      </c>
      <c r="I243" s="14">
        <f>IFERROR(VLOOKUP($D243,'Today''s Data'!$A$2:$BD$350,29,FALSE),"")</f>
        <v>40.432563407000004</v>
      </c>
      <c r="J243" s="65">
        <f>IFERROR(VLOOKUP($D243,'Today''s Data'!$A$2:$BD$350,20,FALSE),"")</f>
        <v>0.54459999999999997</v>
      </c>
      <c r="K243" s="65">
        <f>IFERROR(VLOOKUP(D243,'Today''s Data'!$A$2:$BD$350,2,FALSE),"")</f>
        <v>0.51</v>
      </c>
      <c r="L243" s="15">
        <f t="shared" si="62"/>
        <v>6.7843137254901889E-2</v>
      </c>
      <c r="M243" s="65">
        <f>IFERROR(VLOOKUP($D243,'Previous Data'!$A$2:$BD$350,20,FALSE),"")</f>
        <v>0.54420000000000002</v>
      </c>
      <c r="N243" s="65">
        <f>IFERROR(VLOOKUP($D243,'Previous Data'!$A$2:$BD$350,2,FALSE),"")</f>
        <v>0.52</v>
      </c>
      <c r="O243" s="15">
        <f t="shared" si="63"/>
        <v>4.6538461538461535E-2</v>
      </c>
      <c r="P243" s="65">
        <f>IFERROR(VLOOKUP($D243,'Today''s Data'!$A$2:$BD$350,19,FALSE),"")</f>
        <v>0.56679999999999997</v>
      </c>
      <c r="Q243" s="65">
        <f>IFERROR(VLOOKUP($D243,'Today''s Data'!$A$2:$BD$350,2,FALSE),"")</f>
        <v>0.51</v>
      </c>
      <c r="R243" s="15">
        <f t="shared" si="64"/>
        <v>0.11137254901960776</v>
      </c>
      <c r="S243" s="65">
        <f>IFERROR(VLOOKUP($D243,'Previous Data'!$A$2:$BD$350,19,FALSE),"")</f>
        <v>0.57140000000000002</v>
      </c>
      <c r="T243" s="65">
        <f>IFERROR(VLOOKUP($D243,'Previous Data'!$A$2:$BD$350,2,FALSE),"")</f>
        <v>0.52</v>
      </c>
      <c r="U243" s="15">
        <f t="shared" si="65"/>
        <v>9.8846153846153847E-2</v>
      </c>
      <c r="V243" s="64">
        <f t="shared" si="66"/>
        <v>4.076386338597135E-2</v>
      </c>
      <c r="W243" s="65">
        <f>IFERROR(VLOOKUP($D243,'Today''s Data'!$A$2:$BD$350,18,FALSE),"")</f>
        <v>0.52849999999999997</v>
      </c>
      <c r="X243" s="65">
        <f>IFERROR(VLOOKUP($D243,'Today''s Data'!$A$2:$BD$350,2,FALSE),"")</f>
        <v>0.51</v>
      </c>
      <c r="Y243" s="15">
        <f t="shared" si="67"/>
        <v>3.6274509803921488E-2</v>
      </c>
      <c r="Z243" s="65">
        <f>IFERROR(VLOOKUP($D243,'Previous Data'!$A$2:$BD$350,18,FALSE),"")</f>
        <v>0.53300000000000003</v>
      </c>
      <c r="AA243" s="65">
        <f>IFERROR(VLOOKUP($D243,'Previous Data'!$A$2:$BD$350,2,FALSE),"")</f>
        <v>0.52</v>
      </c>
      <c r="AB243" s="15">
        <f t="shared" si="68"/>
        <v>2.5000000000000022E-2</v>
      </c>
      <c r="AC243" s="96" t="str">
        <f t="shared" si="69"/>
        <v/>
      </c>
      <c r="AD243" s="69">
        <f>IFERROR(VLOOKUP($D243,'Today''s Data'!$A$2:$BD$350,9,FALSE),"")</f>
        <v>6220000</v>
      </c>
      <c r="AE243" s="69">
        <f>IFERROR(VLOOKUP($D243,'Today''s Data'!$A$2:$BD$350,39,FALSE),"")</f>
        <v>3668300</v>
      </c>
      <c r="AF243" s="15">
        <f t="shared" si="70"/>
        <v>1.695608319930213</v>
      </c>
      <c r="AG243" s="72">
        <f>IFERROR(VLOOKUP($D243,'Today''s Data'!$A$2:$BD$350,10,FALSE),"")</f>
        <v>3145205</v>
      </c>
      <c r="AH243" s="15">
        <f>IFERROR(VLOOKUP($D243,'Today''s Data'!$A$2:$BD$350,32,FALSE),"")</f>
        <v>4.2599999999999999E-2</v>
      </c>
      <c r="AI243" s="12" t="str">
        <f>IFERROR(VLOOKUP($D243,'Today''s Data'!$A$2:$BD$350,33,FALSE),"")</f>
        <v>NEUTRAL</v>
      </c>
      <c r="AJ243" s="15">
        <f>IFERROR(VLOOKUP($D243,'Today''s Data'!$A$2:$BG$350,48,FALSE),"")</f>
        <v>0</v>
      </c>
      <c r="AK243" s="15">
        <f>IFERROR(VLOOKUP($D243,'Today''s Data'!$A$2:$BG$350,47,FALSE),"")</f>
        <v>-7.2700000000000001E-2</v>
      </c>
      <c r="AL243" s="15">
        <f>IFERROR(VLOOKUP($D243,'Today''s Data'!$A$2:$BG$350,46,FALSE),"")</f>
        <v>-0.1774</v>
      </c>
      <c r="AM243" s="65">
        <v>4922324907</v>
      </c>
      <c r="AN243" s="65">
        <f t="shared" si="60"/>
        <v>2510385702.5700002</v>
      </c>
      <c r="AO243" s="65" t="str">
        <f t="shared" si="61"/>
        <v>4TH LINER</v>
      </c>
      <c r="AP243" s="57">
        <f>IFERROR(VLOOKUP($D243,'Today''s Data'!$A$2:$BG$350,50,FALSE),"")</f>
        <v>-605520</v>
      </c>
    </row>
    <row r="244" spans="2:42" ht="16.5" hidden="1" customHeight="1" x14ac:dyDescent="0.35">
      <c r="B244" s="68">
        <v>239</v>
      </c>
      <c r="C244" s="11" t="s">
        <v>356</v>
      </c>
      <c r="D244" s="92" t="s">
        <v>357</v>
      </c>
      <c r="E244" s="12" t="s">
        <v>14</v>
      </c>
      <c r="F244" s="13" t="s">
        <v>14</v>
      </c>
      <c r="G244" s="65">
        <f>IFERROR(VLOOKUP($D244,'Today''s Data'!$A$2:$BD$350,2,FALSE),"")</f>
        <v>2</v>
      </c>
      <c r="H244" s="53">
        <f>IFERROR(VLOOKUP($D244,'Today''s Data'!$A$2:$BD$350,4,FALSE),"")</f>
        <v>3.6299999999999999E-2</v>
      </c>
      <c r="I244" s="14">
        <f>IFERROR(VLOOKUP($D244,'Today''s Data'!$A$2:$BD$350,29,FALSE),"")</f>
        <v>47.839792329799998</v>
      </c>
      <c r="J244" s="65">
        <f>IFERROR(VLOOKUP($D244,'Today''s Data'!$A$2:$BD$350,20,FALSE),"")</f>
        <v>2.0221</v>
      </c>
      <c r="K244" s="65">
        <f>IFERROR(VLOOKUP(D244,'Today''s Data'!$A$2:$BD$350,2,FALSE),"")</f>
        <v>2</v>
      </c>
      <c r="L244" s="15">
        <f t="shared" si="62"/>
        <v>1.1050000000000004E-2</v>
      </c>
      <c r="M244" s="65">
        <f>IFERROR(VLOOKUP($D244,'Previous Data'!$A$2:$BD$350,20,FALSE),"")</f>
        <v>2.0185</v>
      </c>
      <c r="N244" s="65">
        <f>IFERROR(VLOOKUP($D244,'Previous Data'!$A$2:$BD$350,2,FALSE),"")</f>
        <v>1.93</v>
      </c>
      <c r="O244" s="15">
        <f t="shared" si="63"/>
        <v>4.5854922279792758E-2</v>
      </c>
      <c r="P244" s="65">
        <f>IFERROR(VLOOKUP($D244,'Today''s Data'!$A$2:$BD$350,19,FALSE),"")</f>
        <v>2.1059999999999999</v>
      </c>
      <c r="Q244" s="65">
        <f>IFERROR(VLOOKUP($D244,'Today''s Data'!$A$2:$BD$350,2,FALSE),"")</f>
        <v>2</v>
      </c>
      <c r="R244" s="15">
        <f t="shared" si="64"/>
        <v>5.2999999999999936E-2</v>
      </c>
      <c r="S244" s="65">
        <f>IFERROR(VLOOKUP($D244,'Previous Data'!$A$2:$BD$350,19,FALSE),"")</f>
        <v>2.1263999999999998</v>
      </c>
      <c r="T244" s="65">
        <f>IFERROR(VLOOKUP($D244,'Previous Data'!$A$2:$BD$350,2,FALSE),"")</f>
        <v>1.93</v>
      </c>
      <c r="U244" s="15">
        <f t="shared" si="65"/>
        <v>0.10176165803108804</v>
      </c>
      <c r="V244" s="64">
        <f t="shared" si="66"/>
        <v>4.1491518718164214E-2</v>
      </c>
      <c r="W244" s="65">
        <f>IFERROR(VLOOKUP($D244,'Today''s Data'!$A$2:$BD$350,18,FALSE),"")</f>
        <v>1.9955000000000001</v>
      </c>
      <c r="X244" s="65">
        <f>IFERROR(VLOOKUP($D244,'Today''s Data'!$A$2:$BD$350,2,FALSE),"")</f>
        <v>2</v>
      </c>
      <c r="Y244" s="15">
        <f t="shared" si="67"/>
        <v>2.2550739163116756E-3</v>
      </c>
      <c r="Z244" s="65">
        <f>IFERROR(VLOOKUP($D244,'Previous Data'!$A$2:$BD$350,18,FALSE),"")</f>
        <v>2.0030000000000001</v>
      </c>
      <c r="AA244" s="65">
        <f>IFERROR(VLOOKUP($D244,'Previous Data'!$A$2:$BD$350,2,FALSE),"")</f>
        <v>1.93</v>
      </c>
      <c r="AB244" s="15">
        <f t="shared" si="68"/>
        <v>3.7823834196891282E-2</v>
      </c>
      <c r="AC244" s="96" t="str">
        <f t="shared" si="69"/>
        <v/>
      </c>
      <c r="AD244" s="69">
        <f>IFERROR(VLOOKUP($D244,'Today''s Data'!$A$2:$BD$350,9,FALSE),"")</f>
        <v>1419000</v>
      </c>
      <c r="AE244" s="69">
        <f>IFERROR(VLOOKUP($D244,'Today''s Data'!$A$2:$BD$350,39,FALSE),"")</f>
        <v>873050</v>
      </c>
      <c r="AF244" s="15">
        <f t="shared" si="70"/>
        <v>1.625336464120039</v>
      </c>
      <c r="AG244" s="72">
        <f>IFERROR(VLOOKUP($D244,'Today''s Data'!$A$2:$BD$350,10,FALSE),"")</f>
        <v>2818280</v>
      </c>
      <c r="AH244" s="15">
        <f>IFERROR(VLOOKUP($D244,'Today''s Data'!$A$2:$BD$350,32,FALSE),"")</f>
        <v>3.7100000000000001E-2</v>
      </c>
      <c r="AI244" s="12" t="str">
        <f>IFERROR(VLOOKUP($D244,'Today''s Data'!$A$2:$BD$350,33,FALSE),"")</f>
        <v>NEUTRAL</v>
      </c>
      <c r="AJ244" s="15">
        <f>IFERROR(VLOOKUP($D244,'Today''s Data'!$A$2:$BG$350,48,FALSE),"")</f>
        <v>2.5600000000000001E-2</v>
      </c>
      <c r="AK244" s="15">
        <f>IFERROR(VLOOKUP($D244,'Today''s Data'!$A$2:$BG$350,47,FALSE),"")</f>
        <v>-9.9000000000000008E-3</v>
      </c>
      <c r="AL244" s="15">
        <f>IFERROR(VLOOKUP($D244,'Today''s Data'!$A$2:$BG$350,46,FALSE),"")</f>
        <v>-5.6599999999999998E-2</v>
      </c>
      <c r="AM244" s="65">
        <v>6116762198</v>
      </c>
      <c r="AN244" s="65">
        <f t="shared" si="60"/>
        <v>12233524396</v>
      </c>
      <c r="AO244" s="65" t="str">
        <f t="shared" si="61"/>
        <v>3RD LINER</v>
      </c>
      <c r="AP244" s="57">
        <f>IFERROR(VLOOKUP($D244,'Today''s Data'!$A$2:$BG$350,50,FALSE),"")</f>
        <v>7243560</v>
      </c>
    </row>
    <row r="245" spans="2:42" ht="16.5" hidden="1" customHeight="1" x14ac:dyDescent="0.35">
      <c r="B245" s="67">
        <v>240</v>
      </c>
      <c r="C245" s="11"/>
      <c r="D245" s="92" t="s">
        <v>602</v>
      </c>
      <c r="E245" s="12"/>
      <c r="F245" s="13"/>
      <c r="G245" s="65">
        <f>IFERROR(VLOOKUP($D245,'Today''s Data'!$A$2:$BD$350,2,FALSE),"")</f>
        <v>3.61</v>
      </c>
      <c r="H245" s="53">
        <f>IFERROR(VLOOKUP($D245,'Today''s Data'!$A$2:$BD$350,4,FALSE),"")</f>
        <v>-4.24E-2</v>
      </c>
      <c r="I245" s="14">
        <f>IFERROR(VLOOKUP($D245,'Today''s Data'!$A$2:$BD$350,29,FALSE),"")</f>
        <v>44.207200229400001</v>
      </c>
      <c r="J245" s="65">
        <f>IFERROR(VLOOKUP($D245,'Today''s Data'!$A$2:$BD$350,20,FALSE),"")</f>
        <v>4.3369999999999997</v>
      </c>
      <c r="K245" s="65">
        <f>IFERROR(VLOOKUP(D245,'Today''s Data'!$A$2:$BD$350,2,FALSE),"")</f>
        <v>3.61</v>
      </c>
      <c r="L245" s="15">
        <f t="shared" si="62"/>
        <v>0.20138504155124651</v>
      </c>
      <c r="M245" s="65">
        <f>IFERROR(VLOOKUP($D245,'Previous Data'!$A$2:$BD$350,20,FALSE),"")</f>
        <v>4.3503999999999996</v>
      </c>
      <c r="N245" s="65">
        <f>IFERROR(VLOOKUP($D245,'Previous Data'!$A$2:$BD$350,2,FALSE),"")</f>
        <v>3.57</v>
      </c>
      <c r="O245" s="15">
        <f t="shared" si="63"/>
        <v>0.21859943977591031</v>
      </c>
      <c r="P245" s="65">
        <f>IFERROR(VLOOKUP($D245,'Today''s Data'!$A$2:$BD$350,19,FALSE),"")</f>
        <v>4.08</v>
      </c>
      <c r="Q245" s="65">
        <f>IFERROR(VLOOKUP($D245,'Today''s Data'!$A$2:$BD$350,2,FALSE),"")</f>
        <v>3.61</v>
      </c>
      <c r="R245" s="15">
        <f t="shared" si="64"/>
        <v>0.13019390581717458</v>
      </c>
      <c r="S245" s="65">
        <f>IFERROR(VLOOKUP($D245,'Previous Data'!$A$2:$BD$350,19,FALSE),"")</f>
        <v>4.1143999999999998</v>
      </c>
      <c r="T245" s="65">
        <f>IFERROR(VLOOKUP($D245,'Previous Data'!$A$2:$BD$350,2,FALSE),"")</f>
        <v>3.57</v>
      </c>
      <c r="U245" s="15">
        <f t="shared" si="65"/>
        <v>0.15249299719887957</v>
      </c>
      <c r="V245" s="64">
        <f t="shared" si="66"/>
        <v>6.2990196078431288E-2</v>
      </c>
      <c r="W245" s="65">
        <f>IFERROR(VLOOKUP($D245,'Today''s Data'!$A$2:$BD$350,18,FALSE),"")</f>
        <v>3.7694999999999999</v>
      </c>
      <c r="X245" s="65">
        <f>IFERROR(VLOOKUP($D245,'Today''s Data'!$A$2:$BD$350,2,FALSE),"")</f>
        <v>3.61</v>
      </c>
      <c r="Y245" s="15">
        <f t="shared" si="67"/>
        <v>4.4182825484764536E-2</v>
      </c>
      <c r="Z245" s="65">
        <f>IFERROR(VLOOKUP($D245,'Previous Data'!$A$2:$BD$350,18,FALSE),"")</f>
        <v>3.802</v>
      </c>
      <c r="AA245" s="65">
        <f>IFERROR(VLOOKUP($D245,'Previous Data'!$A$2:$BD$350,2,FALSE),"")</f>
        <v>3.57</v>
      </c>
      <c r="AB245" s="15">
        <f t="shared" si="68"/>
        <v>6.4985994397759164E-2</v>
      </c>
      <c r="AC245" s="96" t="str">
        <f t="shared" si="69"/>
        <v>REVERSE AOTS</v>
      </c>
      <c r="AD245" s="69">
        <f>IFERROR(VLOOKUP($D245,'Today''s Data'!$A$2:$BD$350,9,FALSE),"")</f>
        <v>132000</v>
      </c>
      <c r="AE245" s="69">
        <f>IFERROR(VLOOKUP($D245,'Today''s Data'!$A$2:$BD$350,39,FALSE),"")</f>
        <v>248600</v>
      </c>
      <c r="AF245" s="15">
        <f t="shared" si="70"/>
        <v>0.53097345132743368</v>
      </c>
      <c r="AG245" s="72">
        <f>IFERROR(VLOOKUP($D245,'Today''s Data'!$A$2:$BD$350,10,FALSE),"")</f>
        <v>469210</v>
      </c>
      <c r="AH245" s="15">
        <f>IFERROR(VLOOKUP($D245,'Today''s Data'!$A$2:$BD$350,32,FALSE),"")</f>
        <v>8.9700000000000002E-2</v>
      </c>
      <c r="AI245" s="12" t="str">
        <f>IFERROR(VLOOKUP($D245,'Today''s Data'!$A$2:$BD$350,33,FALSE),"")</f>
        <v>HIGH</v>
      </c>
      <c r="AJ245" s="15">
        <f>IFERROR(VLOOKUP($D245,'Today''s Data'!$A$2:$BG$350,48,FALSE),"")</f>
        <v>-6.9599999999999995E-2</v>
      </c>
      <c r="AK245" s="15">
        <f>IFERROR(VLOOKUP($D245,'Today''s Data'!$A$2:$BG$350,47,FALSE),"")</f>
        <v>-0.05</v>
      </c>
      <c r="AL245" s="15">
        <f>IFERROR(VLOOKUP($D245,'Today''s Data'!$A$2:$BG$350,46,FALSE),"")</f>
        <v>-0.1108</v>
      </c>
      <c r="AM245" s="65">
        <v>1547935799</v>
      </c>
      <c r="AN245" s="65">
        <f t="shared" si="60"/>
        <v>5588048234.3899994</v>
      </c>
      <c r="AO245" s="65" t="str">
        <f t="shared" si="61"/>
        <v>3RD LINER</v>
      </c>
      <c r="AP245" s="57">
        <f>IFERROR(VLOOKUP($D245,'Today''s Data'!$A$2:$BG$350,50,FALSE),"")</f>
        <v>81460</v>
      </c>
    </row>
    <row r="246" spans="2:42" ht="16.5" hidden="1" customHeight="1" x14ac:dyDescent="0.35">
      <c r="B246" s="67">
        <v>241</v>
      </c>
      <c r="C246" s="59" t="s">
        <v>358</v>
      </c>
      <c r="D246" s="93" t="s">
        <v>359</v>
      </c>
      <c r="E246" s="58" t="s">
        <v>10</v>
      </c>
      <c r="F246" s="60" t="s">
        <v>99</v>
      </c>
      <c r="G246" s="65">
        <f>IFERROR(VLOOKUP($D246,'Today''s Data'!$A$2:$BD$350,2,FALSE),"")</f>
        <v>94</v>
      </c>
      <c r="H246" s="53">
        <f>IFERROR(VLOOKUP($D246,'Today''s Data'!$A$2:$BD$350,4,FALSE),"")</f>
        <v>-1.6000000000000001E-3</v>
      </c>
      <c r="I246" s="14">
        <f>IFERROR(VLOOKUP($D246,'Today''s Data'!$A$2:$BD$350,29,FALSE),"")</f>
        <v>40.038829704400001</v>
      </c>
      <c r="J246" s="65">
        <f>IFERROR(VLOOKUP($D246,'Today''s Data'!$A$2:$BD$350,20,FALSE),"")</f>
        <v>96.031499999999994</v>
      </c>
      <c r="K246" s="65">
        <f>IFERROR(VLOOKUP(D246,'Today''s Data'!$A$2:$BD$350,2,FALSE),"")</f>
        <v>94</v>
      </c>
      <c r="L246" s="15">
        <f t="shared" si="62"/>
        <v>2.1611702127659511E-2</v>
      </c>
      <c r="M246" s="65">
        <f>IFERROR(VLOOKUP($D246,'Previous Data'!$A$2:$BD$350,20,FALSE),"")</f>
        <v>96.012</v>
      </c>
      <c r="N246" s="65">
        <f>IFERROR(VLOOKUP($D246,'Previous Data'!$A$2:$BD$350,2,FALSE),"")</f>
        <v>94.75</v>
      </c>
      <c r="O246" s="15">
        <f t="shared" si="63"/>
        <v>1.3319261213720322E-2</v>
      </c>
      <c r="P246" s="65">
        <f>IFERROR(VLOOKUP($D246,'Today''s Data'!$A$2:$BD$350,19,FALSE),"")</f>
        <v>95.902000000000001</v>
      </c>
      <c r="Q246" s="65">
        <f>IFERROR(VLOOKUP($D246,'Today''s Data'!$A$2:$BD$350,2,FALSE),"")</f>
        <v>94</v>
      </c>
      <c r="R246" s="15">
        <f t="shared" si="64"/>
        <v>2.02340425531915E-2</v>
      </c>
      <c r="S246" s="65">
        <f>IFERROR(VLOOKUP($D246,'Previous Data'!$A$2:$BD$350,19,FALSE),"")</f>
        <v>95.816000000000003</v>
      </c>
      <c r="T246" s="65">
        <f>IFERROR(VLOOKUP($D246,'Previous Data'!$A$2:$BD$350,2,FALSE),"")</f>
        <v>94.75</v>
      </c>
      <c r="U246" s="15">
        <f t="shared" si="65"/>
        <v>1.1250659630606886E-2</v>
      </c>
      <c r="V246" s="64">
        <f t="shared" si="66"/>
        <v>1.3503368021521246E-3</v>
      </c>
      <c r="W246" s="65">
        <f>IFERROR(VLOOKUP($D246,'Today''s Data'!$A$2:$BD$350,18,FALSE),"")</f>
        <v>95.575000000000003</v>
      </c>
      <c r="X246" s="65">
        <f>IFERROR(VLOOKUP($D246,'Today''s Data'!$A$2:$BD$350,2,FALSE),"")</f>
        <v>94</v>
      </c>
      <c r="Y246" s="15">
        <f t="shared" si="67"/>
        <v>1.6755319148936201E-2</v>
      </c>
      <c r="Z246" s="65">
        <f>IFERROR(VLOOKUP($D246,'Previous Data'!$A$2:$BD$350,18,FALSE),"")</f>
        <v>96.155000000000001</v>
      </c>
      <c r="AA246" s="65">
        <f>IFERROR(VLOOKUP($D246,'Previous Data'!$A$2:$BD$350,2,FALSE),"")</f>
        <v>94.75</v>
      </c>
      <c r="AB246" s="15">
        <f t="shared" si="68"/>
        <v>1.4828496042216371E-2</v>
      </c>
      <c r="AC246" s="96" t="str">
        <f t="shared" si="69"/>
        <v>REVERSE AOTS</v>
      </c>
      <c r="AD246" s="69">
        <f>IFERROR(VLOOKUP($D246,'Today''s Data'!$A$2:$BD$350,9,FALSE),"")</f>
        <v>696600</v>
      </c>
      <c r="AE246" s="69">
        <f>IFERROR(VLOOKUP($D246,'Today''s Data'!$A$2:$BD$350,39,FALSE),"")</f>
        <v>586770</v>
      </c>
      <c r="AF246" s="15">
        <f t="shared" si="70"/>
        <v>1.1871772585510507</v>
      </c>
      <c r="AG246" s="72">
        <f>IFERROR(VLOOKUP($D246,'Today''s Data'!$A$2:$BD$350,10,FALSE),"")</f>
        <v>65517514</v>
      </c>
      <c r="AH246" s="15">
        <f>IFERROR(VLOOKUP($D246,'Today''s Data'!$A$2:$BD$350,32,FALSE),"")</f>
        <v>0.02</v>
      </c>
      <c r="AI246" s="12" t="str">
        <f>IFERROR(VLOOKUP($D246,'Today''s Data'!$A$2:$BD$350,33,FALSE),"")</f>
        <v>LOW</v>
      </c>
      <c r="AJ246" s="15">
        <f>IFERROR(VLOOKUP($D246,'Today''s Data'!$A$2:$BG$350,48,FALSE),"")</f>
        <v>-1.78E-2</v>
      </c>
      <c r="AK246" s="15">
        <f>IFERROR(VLOOKUP($D246,'Today''s Data'!$A$2:$BG$350,47,FALSE),"")</f>
        <v>-6.3E-3</v>
      </c>
      <c r="AL246" s="15">
        <f>IFERROR(VLOOKUP($D246,'Today''s Data'!$A$2:$BG$350,46,FALSE),"")</f>
        <v>-2.29E-2</v>
      </c>
      <c r="AM246" s="65">
        <v>1385000000</v>
      </c>
      <c r="AN246" s="65">
        <f t="shared" si="60"/>
        <v>130190000000</v>
      </c>
      <c r="AO246" s="65" t="str">
        <f t="shared" si="61"/>
        <v>2ND LINER</v>
      </c>
      <c r="AP246" s="57">
        <f>IFERROR(VLOOKUP($D246,'Today''s Data'!$A$2:$BG$350,50,FALSE),"")</f>
        <v>-333450557.5</v>
      </c>
    </row>
    <row r="247" spans="2:42" ht="16.5" hidden="1" customHeight="1" x14ac:dyDescent="0.35">
      <c r="B247" s="68">
        <v>242</v>
      </c>
      <c r="C247" s="11" t="s">
        <v>360</v>
      </c>
      <c r="D247" s="92" t="s">
        <v>361</v>
      </c>
      <c r="E247" s="12" t="s">
        <v>10</v>
      </c>
      <c r="F247" s="13" t="s">
        <v>112</v>
      </c>
      <c r="G247" s="65">
        <f>IFERROR(VLOOKUP($D247,'Today''s Data'!$A$2:$BD$350,2,FALSE),"")</f>
        <v>3.45</v>
      </c>
      <c r="H247" s="53">
        <f>IFERROR(VLOOKUP($D247,'Today''s Data'!$A$2:$BD$350,4,FALSE),"")</f>
        <v>-5.7999999999999996E-3</v>
      </c>
      <c r="I247" s="14">
        <f>IFERROR(VLOOKUP($D247,'Today''s Data'!$A$2:$BD$350,29,FALSE),"")</f>
        <v>29.010754872100001</v>
      </c>
      <c r="J247" s="65">
        <f>IFERROR(VLOOKUP($D247,'Today''s Data'!$A$2:$BD$350,20,FALSE),"")</f>
        <v>3.9230999999999998</v>
      </c>
      <c r="K247" s="65">
        <f>IFERROR(VLOOKUP(D247,'Today''s Data'!$A$2:$BD$350,2,FALSE),"")</f>
        <v>3.45</v>
      </c>
      <c r="L247" s="15">
        <f t="shared" si="62"/>
        <v>0.13713043478260858</v>
      </c>
      <c r="M247" s="65">
        <f>IFERROR(VLOOKUP($D247,'Previous Data'!$A$2:$BD$350,20,FALSE),"")</f>
        <v>3.9323999999999999</v>
      </c>
      <c r="N247" s="65">
        <f>IFERROR(VLOOKUP($D247,'Previous Data'!$A$2:$BD$350,2,FALSE),"")</f>
        <v>3.55</v>
      </c>
      <c r="O247" s="15">
        <f t="shared" si="63"/>
        <v>0.10771830985915495</v>
      </c>
      <c r="P247" s="65">
        <f>IFERROR(VLOOKUP($D247,'Today''s Data'!$A$2:$BD$350,19,FALSE),"")</f>
        <v>3.9176000000000002</v>
      </c>
      <c r="Q247" s="65">
        <f>IFERROR(VLOOKUP($D247,'Today''s Data'!$A$2:$BD$350,2,FALSE),"")</f>
        <v>3.45</v>
      </c>
      <c r="R247" s="15">
        <f t="shared" si="64"/>
        <v>0.13553623188405797</v>
      </c>
      <c r="S247" s="65">
        <f>IFERROR(VLOOKUP($D247,'Previous Data'!$A$2:$BD$350,19,FALSE),"")</f>
        <v>3.9418000000000002</v>
      </c>
      <c r="T247" s="65">
        <f>IFERROR(VLOOKUP($D247,'Previous Data'!$A$2:$BD$350,2,FALSE),"")</f>
        <v>3.55</v>
      </c>
      <c r="U247" s="15">
        <f t="shared" si="65"/>
        <v>0.1103661971830987</v>
      </c>
      <c r="V247" s="64">
        <f t="shared" si="66"/>
        <v>1.4039207678169328E-3</v>
      </c>
      <c r="W247" s="65">
        <f>IFERROR(VLOOKUP($D247,'Today''s Data'!$A$2:$BD$350,18,FALSE),"")</f>
        <v>3.7290000000000001</v>
      </c>
      <c r="X247" s="65">
        <f>IFERROR(VLOOKUP($D247,'Today''s Data'!$A$2:$BD$350,2,FALSE),"")</f>
        <v>3.45</v>
      </c>
      <c r="Y247" s="15">
        <f t="shared" si="67"/>
        <v>8.0869565217391276E-2</v>
      </c>
      <c r="Z247" s="65">
        <f>IFERROR(VLOOKUP($D247,'Previous Data'!$A$2:$BD$350,18,FALSE),"")</f>
        <v>3.7930000000000001</v>
      </c>
      <c r="AA247" s="65">
        <f>IFERROR(VLOOKUP($D247,'Previous Data'!$A$2:$BD$350,2,FALSE),"")</f>
        <v>3.55</v>
      </c>
      <c r="AB247" s="15">
        <f t="shared" si="68"/>
        <v>6.845070422535221E-2</v>
      </c>
      <c r="AC247" s="96" t="str">
        <f t="shared" si="69"/>
        <v>REVERSE AOTS</v>
      </c>
      <c r="AD247" s="69">
        <f>IFERROR(VLOOKUP($D247,'Today''s Data'!$A$2:$BD$350,9,FALSE),"")</f>
        <v>179000</v>
      </c>
      <c r="AE247" s="69">
        <f>IFERROR(VLOOKUP($D247,'Today''s Data'!$A$2:$BD$350,39,FALSE),"")</f>
        <v>701650</v>
      </c>
      <c r="AF247" s="15">
        <f t="shared" si="70"/>
        <v>0.25511294805102258</v>
      </c>
      <c r="AG247" s="72">
        <f>IFERROR(VLOOKUP($D247,'Today''s Data'!$A$2:$BD$350,10,FALSE),"")</f>
        <v>618720</v>
      </c>
      <c r="AH247" s="15">
        <f>IFERROR(VLOOKUP($D247,'Today''s Data'!$A$2:$BD$350,32,FALSE),"")</f>
        <v>3.3099999999999997E-2</v>
      </c>
      <c r="AI247" s="12" t="str">
        <f>IFERROR(VLOOKUP($D247,'Today''s Data'!$A$2:$BD$350,33,FALSE),"")</f>
        <v>NEUTRAL</v>
      </c>
      <c r="AJ247" s="15">
        <f>IFERROR(VLOOKUP($D247,'Today''s Data'!$A$2:$BG$350,48,FALSE),"")</f>
        <v>-1.7100000000000001E-2</v>
      </c>
      <c r="AK247" s="15">
        <f>IFERROR(VLOOKUP($D247,'Today''s Data'!$A$2:$BG$350,47,FALSE),"")</f>
        <v>-0.13100000000000001</v>
      </c>
      <c r="AL247" s="15">
        <f>IFERROR(VLOOKUP($D247,'Today''s Data'!$A$2:$BG$350,46,FALSE),"")</f>
        <v>-0.13320000000000001</v>
      </c>
      <c r="AM247" s="65">
        <v>15755874850</v>
      </c>
      <c r="AN247" s="65">
        <f t="shared" si="60"/>
        <v>54357768232.5</v>
      </c>
      <c r="AO247" s="65" t="str">
        <f t="shared" si="61"/>
        <v>3RD LINER</v>
      </c>
      <c r="AP247" s="57">
        <f>IFERROR(VLOOKUP($D247,'Today''s Data'!$A$2:$BG$350,50,FALSE),"")</f>
        <v>2181960</v>
      </c>
    </row>
    <row r="248" spans="2:42" ht="16.5" hidden="1" customHeight="1" x14ac:dyDescent="0.35">
      <c r="B248" s="67">
        <v>243</v>
      </c>
      <c r="C248" s="59" t="s">
        <v>472</v>
      </c>
      <c r="D248" s="93" t="s">
        <v>473</v>
      </c>
      <c r="E248" s="58" t="s">
        <v>10</v>
      </c>
      <c r="F248" s="60" t="s">
        <v>31</v>
      </c>
      <c r="G248" s="65">
        <f>IFERROR(VLOOKUP($D248,'Today''s Data'!$A$2:$BD$350,2,FALSE),"")</f>
        <v>6.05</v>
      </c>
      <c r="H248" s="53">
        <f>IFERROR(VLOOKUP($D248,'Today''s Data'!$A$2:$BD$350,4,FALSE),"")</f>
        <v>2.8899999999999999E-2</v>
      </c>
      <c r="I248" s="14">
        <f>IFERROR(VLOOKUP($D248,'Today''s Data'!$A$2:$BD$350,29,FALSE),"")</f>
        <v>52.247148451500003</v>
      </c>
      <c r="J248" s="65">
        <f>IFERROR(VLOOKUP($D248,'Today''s Data'!$A$2:$BD$350,20,FALSE),"")</f>
        <v>5.9275000000000002</v>
      </c>
      <c r="K248" s="65">
        <f>IFERROR(VLOOKUP(D248,'Today''s Data'!$A$2:$BD$350,2,FALSE),"")</f>
        <v>6.05</v>
      </c>
      <c r="L248" s="15">
        <f t="shared" si="62"/>
        <v>2.0666385491353793E-2</v>
      </c>
      <c r="M248" s="65">
        <f>IFERROR(VLOOKUP($D248,'Previous Data'!$A$2:$BD$350,20,FALSE),"")</f>
        <v>5.9259000000000004</v>
      </c>
      <c r="N248" s="65">
        <f>IFERROR(VLOOKUP($D248,'Previous Data'!$A$2:$BD$350,2,FALSE),"")</f>
        <v>6</v>
      </c>
      <c r="O248" s="15">
        <f t="shared" si="63"/>
        <v>1.2504429706879901E-2</v>
      </c>
      <c r="P248" s="65">
        <f>IFERROR(VLOOKUP($D248,'Today''s Data'!$A$2:$BD$350,19,FALSE),"")</f>
        <v>5.8331999999999997</v>
      </c>
      <c r="Q248" s="65">
        <f>IFERROR(VLOOKUP($D248,'Today''s Data'!$A$2:$BD$350,2,FALSE),"")</f>
        <v>6.05</v>
      </c>
      <c r="R248" s="15">
        <f t="shared" si="64"/>
        <v>3.7166563807172752E-2</v>
      </c>
      <c r="S248" s="65">
        <f>IFERROR(VLOOKUP($D248,'Previous Data'!$A$2:$BD$350,19,FALSE),"")</f>
        <v>5.8327999999999998</v>
      </c>
      <c r="T248" s="65">
        <f>IFERROR(VLOOKUP($D248,'Previous Data'!$A$2:$BD$350,2,FALSE),"")</f>
        <v>6</v>
      </c>
      <c r="U248" s="15">
        <f t="shared" si="65"/>
        <v>2.8665477986558812E-2</v>
      </c>
      <c r="V248" s="64">
        <f t="shared" si="66"/>
        <v>1.6166083796201141E-2</v>
      </c>
      <c r="W248" s="65">
        <f>IFERROR(VLOOKUP($D248,'Today''s Data'!$A$2:$BD$350,18,FALSE),"")</f>
        <v>5.9980000000000002</v>
      </c>
      <c r="X248" s="65">
        <f>IFERROR(VLOOKUP($D248,'Today''s Data'!$A$2:$BD$350,2,FALSE),"")</f>
        <v>6.05</v>
      </c>
      <c r="Y248" s="15">
        <f t="shared" si="67"/>
        <v>8.6695565188395461E-3</v>
      </c>
      <c r="Z248" s="65">
        <f>IFERROR(VLOOKUP($D248,'Previous Data'!$A$2:$BD$350,18,FALSE),"")</f>
        <v>5.98</v>
      </c>
      <c r="AA248" s="65">
        <f>IFERROR(VLOOKUP($D248,'Previous Data'!$A$2:$BD$350,2,FALSE),"")</f>
        <v>6</v>
      </c>
      <c r="AB248" s="15">
        <f t="shared" si="68"/>
        <v>3.344481605351099E-3</v>
      </c>
      <c r="AC248" s="96" t="str">
        <f t="shared" si="69"/>
        <v>FOR AOTS</v>
      </c>
      <c r="AD248" s="69">
        <f>IFERROR(VLOOKUP($D248,'Today''s Data'!$A$2:$BD$350,9,FALSE),"")</f>
        <v>184400</v>
      </c>
      <c r="AE248" s="69">
        <f>IFERROR(VLOOKUP($D248,'Today''s Data'!$A$2:$BD$350,39,FALSE),"")</f>
        <v>536175</v>
      </c>
      <c r="AF248" s="15">
        <f t="shared" si="70"/>
        <v>0.34391756422809716</v>
      </c>
      <c r="AG248" s="72">
        <f>IFERROR(VLOOKUP($D248,'Today''s Data'!$A$2:$BD$350,10,FALSE),"")</f>
        <v>1098430</v>
      </c>
      <c r="AH248" s="15">
        <f>IFERROR(VLOOKUP($D248,'Today''s Data'!$A$2:$BD$350,32,FALSE),"")</f>
        <v>4.0500000000000001E-2</v>
      </c>
      <c r="AI248" s="12" t="str">
        <f>IFERROR(VLOOKUP($D248,'Today''s Data'!$A$2:$BD$350,33,FALSE),"")</f>
        <v>NEUTRAL</v>
      </c>
      <c r="AJ248" s="15">
        <f>IFERROR(VLOOKUP($D248,'Today''s Data'!$A$2:$BG$350,48,FALSE),"")</f>
        <v>-2.4199999999999999E-2</v>
      </c>
      <c r="AK248" s="15">
        <f>IFERROR(VLOOKUP($D248,'Today''s Data'!$A$2:$BG$350,47,FALSE),"")</f>
        <v>4.3099999999999999E-2</v>
      </c>
      <c r="AL248" s="15">
        <f>IFERROR(VLOOKUP($D248,'Today''s Data'!$A$2:$BG$350,46,FALSE),"")</f>
        <v>8.0399999999999999E-2</v>
      </c>
      <c r="AM248" s="65">
        <v>1549999999</v>
      </c>
      <c r="AN248" s="65">
        <f t="shared" si="60"/>
        <v>9377499993.9499989</v>
      </c>
      <c r="AO248" s="65" t="str">
        <f t="shared" si="61"/>
        <v>3RD LINER</v>
      </c>
      <c r="AP248" s="57">
        <f>IFERROR(VLOOKUP($D248,'Today''s Data'!$A$2:$BG$350,50,FALSE),"")</f>
        <v>5659559</v>
      </c>
    </row>
    <row r="249" spans="2:42" ht="16.5" hidden="1" customHeight="1" x14ac:dyDescent="0.35">
      <c r="B249" s="67">
        <v>244</v>
      </c>
      <c r="C249" s="11" t="s">
        <v>362</v>
      </c>
      <c r="D249" s="92" t="s">
        <v>363</v>
      </c>
      <c r="E249" s="12" t="s">
        <v>43</v>
      </c>
      <c r="F249" s="13" t="s">
        <v>44</v>
      </c>
      <c r="G249" s="65">
        <f>IFERROR(VLOOKUP($D249,'Today''s Data'!$A$2:$BD$350,2,FALSE),"")</f>
        <v>37.299999999999997</v>
      </c>
      <c r="H249" s="53">
        <f>IFERROR(VLOOKUP($D249,'Today''s Data'!$A$2:$BD$350,4,FALSE),"")</f>
        <v>1.77E-2</v>
      </c>
      <c r="I249" s="14">
        <f>IFERROR(VLOOKUP($D249,'Today''s Data'!$A$2:$BD$350,29,FALSE),"")</f>
        <v>53.477161502199998</v>
      </c>
      <c r="J249" s="65">
        <f>IFERROR(VLOOKUP($D249,'Today''s Data'!$A$2:$BD$350,20,FALSE),"")</f>
        <v>38.935000000000002</v>
      </c>
      <c r="K249" s="65">
        <f>IFERROR(VLOOKUP(D249,'Today''s Data'!$A$2:$BD$350,2,FALSE),"")</f>
        <v>37.299999999999997</v>
      </c>
      <c r="L249" s="15">
        <f t="shared" si="62"/>
        <v>4.3833780160858052E-2</v>
      </c>
      <c r="M249" s="65">
        <f>IFERROR(VLOOKUP($D249,'Previous Data'!$A$2:$BD$350,20,FALSE),"")</f>
        <v>39.116500000000002</v>
      </c>
      <c r="N249" s="65">
        <f>IFERROR(VLOOKUP($D249,'Previous Data'!$A$2:$BD$350,2,FALSE),"")</f>
        <v>36.950000000000003</v>
      </c>
      <c r="O249" s="15">
        <f t="shared" si="63"/>
        <v>5.8633288227334213E-2</v>
      </c>
      <c r="P249" s="65">
        <f>IFERROR(VLOOKUP($D249,'Today''s Data'!$A$2:$BD$350,19,FALSE),"")</f>
        <v>37.009</v>
      </c>
      <c r="Q249" s="65">
        <f>IFERROR(VLOOKUP($D249,'Today''s Data'!$A$2:$BD$350,2,FALSE),"")</f>
        <v>37.299999999999997</v>
      </c>
      <c r="R249" s="15">
        <f t="shared" si="64"/>
        <v>7.8629522548568399E-3</v>
      </c>
      <c r="S249" s="65">
        <f>IFERROR(VLOOKUP($D249,'Previous Data'!$A$2:$BD$350,19,FALSE),"")</f>
        <v>37.029000000000003</v>
      </c>
      <c r="T249" s="65">
        <f>IFERROR(VLOOKUP($D249,'Previous Data'!$A$2:$BD$350,2,FALSE),"")</f>
        <v>36.950000000000003</v>
      </c>
      <c r="U249" s="15">
        <f t="shared" si="65"/>
        <v>2.1380243572395297E-3</v>
      </c>
      <c r="V249" s="64">
        <f t="shared" si="66"/>
        <v>5.2041395336269607E-2</v>
      </c>
      <c r="W249" s="65">
        <f>IFERROR(VLOOKUP($D249,'Today''s Data'!$A$2:$BD$350,18,FALSE),"")</f>
        <v>36.715000000000003</v>
      </c>
      <c r="X249" s="65">
        <f>IFERROR(VLOOKUP($D249,'Today''s Data'!$A$2:$BD$350,2,FALSE),"")</f>
        <v>37.299999999999997</v>
      </c>
      <c r="Y249" s="15">
        <f t="shared" si="67"/>
        <v>1.5933542148985257E-2</v>
      </c>
      <c r="Z249" s="65">
        <f>IFERROR(VLOOKUP($D249,'Previous Data'!$A$2:$BD$350,18,FALSE),"")</f>
        <v>36.844999999999999</v>
      </c>
      <c r="AA249" s="65">
        <f>IFERROR(VLOOKUP($D249,'Previous Data'!$A$2:$BD$350,2,FALSE),"")</f>
        <v>36.950000000000003</v>
      </c>
      <c r="AB249" s="15">
        <f t="shared" si="68"/>
        <v>2.849776089021685E-3</v>
      </c>
      <c r="AC249" s="96" t="str">
        <f t="shared" si="69"/>
        <v>REVERSE AOTS</v>
      </c>
      <c r="AD249" s="69">
        <f>IFERROR(VLOOKUP($D249,'Today''s Data'!$A$2:$BD$350,9,FALSE),"")</f>
        <v>2177900</v>
      </c>
      <c r="AE249" s="69">
        <f>IFERROR(VLOOKUP($D249,'Today''s Data'!$A$2:$BD$350,39,FALSE),"")</f>
        <v>2182495</v>
      </c>
      <c r="AF249" s="15">
        <f t="shared" si="70"/>
        <v>0.99789461144240876</v>
      </c>
      <c r="AG249" s="72">
        <f>IFERROR(VLOOKUP($D249,'Today''s Data'!$A$2:$BD$350,10,FALSE),"")</f>
        <v>80508815</v>
      </c>
      <c r="AH249" s="15">
        <f>IFERROR(VLOOKUP($D249,'Today''s Data'!$A$2:$BD$350,32,FALSE),"")</f>
        <v>2.5999999999999999E-2</v>
      </c>
      <c r="AI249" s="12" t="str">
        <f>IFERROR(VLOOKUP($D249,'Today''s Data'!$A$2:$BD$350,33,FALSE),"")</f>
        <v>LOW</v>
      </c>
      <c r="AJ249" s="15">
        <f>IFERROR(VLOOKUP($D249,'Today''s Data'!$A$2:$BG$350,48,FALSE),"")</f>
        <v>6.1199999999999997E-2</v>
      </c>
      <c r="AK249" s="15">
        <f>IFERROR(VLOOKUP($D249,'Today''s Data'!$A$2:$BG$350,47,FALSE),"")</f>
        <v>-1.5800000000000002E-2</v>
      </c>
      <c r="AL249" s="15">
        <f>IFERROR(VLOOKUP($D249,'Today''s Data'!$A$2:$BG$350,46,FALSE),"")</f>
        <v>1.3599999999999999E-2</v>
      </c>
      <c r="AM249" s="65">
        <v>4258197120</v>
      </c>
      <c r="AN249" s="65">
        <f t="shared" si="60"/>
        <v>158830752576</v>
      </c>
      <c r="AO249" s="65" t="s">
        <v>673</v>
      </c>
      <c r="AP249" s="57">
        <f>IFERROR(VLOOKUP($D249,'Today''s Data'!$A$2:$BG$350,50,FALSE),"")</f>
        <v>-231455744.99970001</v>
      </c>
    </row>
    <row r="250" spans="2:42" ht="16.5" hidden="1" customHeight="1" x14ac:dyDescent="0.35">
      <c r="B250" s="68">
        <v>245</v>
      </c>
      <c r="C250" s="59" t="s">
        <v>364</v>
      </c>
      <c r="D250" s="93" t="s">
        <v>365</v>
      </c>
      <c r="E250" s="58" t="s">
        <v>27</v>
      </c>
      <c r="F250" s="60" t="s">
        <v>52</v>
      </c>
      <c r="G250" s="65">
        <f>IFERROR(VLOOKUP($D250,'Today''s Data'!$A$2:$BD$350,2,FALSE),"")</f>
        <v>247.4</v>
      </c>
      <c r="H250" s="53">
        <f>IFERROR(VLOOKUP($D250,'Today''s Data'!$A$2:$BD$350,4,FALSE),"")</f>
        <v>-2.98E-2</v>
      </c>
      <c r="I250" s="14">
        <f>IFERROR(VLOOKUP($D250,'Today''s Data'!$A$2:$BD$350,29,FALSE),"")</f>
        <v>46.486206226</v>
      </c>
      <c r="J250" s="65">
        <f>IFERROR(VLOOKUP($D250,'Today''s Data'!$A$2:$BD$350,20,FALSE),"")</f>
        <v>251.06800000000001</v>
      </c>
      <c r="K250" s="65">
        <f>IFERROR(VLOOKUP(D250,'Today''s Data'!$A$2:$BD$350,2,FALSE),"")</f>
        <v>247.4</v>
      </c>
      <c r="L250" s="15">
        <f t="shared" si="62"/>
        <v>1.4826192400970115E-2</v>
      </c>
      <c r="M250" s="65">
        <f>IFERROR(VLOOKUP($D250,'Previous Data'!$A$2:$BD$350,20,FALSE),"")</f>
        <v>251.114</v>
      </c>
      <c r="N250" s="65">
        <f>IFERROR(VLOOKUP($D250,'Previous Data'!$A$2:$BD$350,2,FALSE),"")</f>
        <v>257</v>
      </c>
      <c r="O250" s="15">
        <f t="shared" si="63"/>
        <v>2.3439553350271175E-2</v>
      </c>
      <c r="P250" s="65">
        <f>IFERROR(VLOOKUP($D250,'Today''s Data'!$A$2:$BD$350,19,FALSE),"")</f>
        <v>250.60400000000001</v>
      </c>
      <c r="Q250" s="65">
        <f>IFERROR(VLOOKUP($D250,'Today''s Data'!$A$2:$BD$350,2,FALSE),"")</f>
        <v>247.4</v>
      </c>
      <c r="R250" s="15">
        <f t="shared" si="64"/>
        <v>1.2950687146321777E-2</v>
      </c>
      <c r="S250" s="65">
        <f>IFERROR(VLOOKUP($D250,'Previous Data'!$A$2:$BD$350,19,FALSE),"")</f>
        <v>250.43600000000001</v>
      </c>
      <c r="T250" s="65">
        <f>IFERROR(VLOOKUP($D250,'Previous Data'!$A$2:$BD$350,2,FALSE),"")</f>
        <v>257</v>
      </c>
      <c r="U250" s="15">
        <f t="shared" si="65"/>
        <v>2.6210289255538314E-2</v>
      </c>
      <c r="V250" s="64">
        <f t="shared" si="66"/>
        <v>1.8515267114650948E-3</v>
      </c>
      <c r="W250" s="65">
        <f>IFERROR(VLOOKUP($D250,'Today''s Data'!$A$2:$BD$350,18,FALSE),"")</f>
        <v>248.37</v>
      </c>
      <c r="X250" s="65">
        <f>IFERROR(VLOOKUP($D250,'Today''s Data'!$A$2:$BD$350,2,FALSE),"")</f>
        <v>247.4</v>
      </c>
      <c r="Y250" s="15">
        <f t="shared" si="67"/>
        <v>3.92077607113985E-3</v>
      </c>
      <c r="Z250" s="65">
        <f>IFERROR(VLOOKUP($D250,'Previous Data'!$A$2:$BD$350,18,FALSE),"")</f>
        <v>248.43</v>
      </c>
      <c r="AA250" s="65">
        <f>IFERROR(VLOOKUP($D250,'Previous Data'!$A$2:$BD$350,2,FALSE),"")</f>
        <v>257</v>
      </c>
      <c r="AB250" s="15">
        <f t="shared" si="68"/>
        <v>3.4496638892243262E-2</v>
      </c>
      <c r="AC250" s="96" t="str">
        <f t="shared" si="69"/>
        <v>REVERSE AOTS</v>
      </c>
      <c r="AD250" s="69">
        <f>IFERROR(VLOOKUP($D250,'Today''s Data'!$A$2:$BD$350,9,FALSE),"")</f>
        <v>482420</v>
      </c>
      <c r="AE250" s="69">
        <f>IFERROR(VLOOKUP($D250,'Today''s Data'!$A$2:$BD$350,39,FALSE),"")</f>
        <v>550007</v>
      </c>
      <c r="AF250" s="15">
        <f t="shared" si="70"/>
        <v>0.87711610943133456</v>
      </c>
      <c r="AG250" s="72">
        <f>IFERROR(VLOOKUP($D250,'Today''s Data'!$A$2:$BD$350,10,FALSE),"")</f>
        <v>119531354</v>
      </c>
      <c r="AH250" s="15">
        <f>IFERROR(VLOOKUP($D250,'Today''s Data'!$A$2:$BD$350,32,FALSE),"")</f>
        <v>2.7099999999999999E-2</v>
      </c>
      <c r="AI250" s="12" t="str">
        <f>IFERROR(VLOOKUP($D250,'Today''s Data'!$A$2:$BD$350,33,FALSE),"")</f>
        <v>LOW</v>
      </c>
      <c r="AJ250" s="15">
        <f>IFERROR(VLOOKUP($D250,'Today''s Data'!$A$2:$BG$350,48,FALSE),"")</f>
        <v>-4.1099999999999998E-2</v>
      </c>
      <c r="AK250" s="15">
        <f>IFERROR(VLOOKUP($D250,'Today''s Data'!$A$2:$BG$350,47,FALSE),"")</f>
        <v>5.7000000000000002E-3</v>
      </c>
      <c r="AL250" s="15">
        <f>IFERROR(VLOOKUP($D250,'Today''s Data'!$A$2:$BG$350,46,FALSE),"")</f>
        <v>-1.5900000000000001E-2</v>
      </c>
      <c r="AM250" s="65">
        <v>753538887</v>
      </c>
      <c r="AN250" s="65">
        <f t="shared" si="60"/>
        <v>186425520643.80002</v>
      </c>
      <c r="AO250" s="65" t="s">
        <v>673</v>
      </c>
      <c r="AP250" s="57">
        <f>IFERROR(VLOOKUP($D250,'Today''s Data'!$A$2:$BG$350,50,FALSE),"")</f>
        <v>-552094274</v>
      </c>
    </row>
    <row r="251" spans="2:42" ht="16.5" hidden="1" customHeight="1" x14ac:dyDescent="0.35">
      <c r="B251" s="67">
        <v>246</v>
      </c>
      <c r="C251" s="11" t="s">
        <v>10</v>
      </c>
      <c r="D251" s="92" t="s">
        <v>494</v>
      </c>
      <c r="E251" s="12" t="s">
        <v>663</v>
      </c>
      <c r="F251" s="13"/>
      <c r="G251" s="65">
        <f>IFERROR(VLOOKUP($D251,'Today''s Data'!$A$2:$BD$350,2,FALSE),"")</f>
        <v>1744.07</v>
      </c>
      <c r="H251" s="53">
        <f>IFERROR(VLOOKUP($D251,'Today''s Data'!$A$2:$BD$350,4,FALSE),"")</f>
        <v>-8.9999999999999998E-4</v>
      </c>
      <c r="I251" s="14">
        <f>IFERROR(VLOOKUP($D251,'Today''s Data'!$A$2:$BD$350,29,FALSE),"")</f>
        <v>52.772456113399997</v>
      </c>
      <c r="J251" s="65">
        <f>IFERROR(VLOOKUP($D251,'Today''s Data'!$A$2:$BD$350,20,FALSE),"")</f>
        <v>1668.0333000000001</v>
      </c>
      <c r="K251" s="65">
        <f>IFERROR(VLOOKUP(D251,'Today''s Data'!$A$2:$BD$350,2,FALSE),"")</f>
        <v>1744.07</v>
      </c>
      <c r="L251" s="15">
        <f t="shared" si="62"/>
        <v>4.5584641505658122E-2</v>
      </c>
      <c r="M251" s="65">
        <f>IFERROR(VLOOKUP($D251,'Previous Data'!$A$2:$BD$350,20,FALSE),"")</f>
        <v>1667.3749</v>
      </c>
      <c r="N251" s="65">
        <f>IFERROR(VLOOKUP($D251,'Previous Data'!$A$2:$BD$350,2,FALSE),"")</f>
        <v>1745.44</v>
      </c>
      <c r="O251" s="15">
        <f t="shared" si="63"/>
        <v>4.6819164664167627E-2</v>
      </c>
      <c r="P251" s="65">
        <f>IFERROR(VLOOKUP($D251,'Today''s Data'!$A$2:$BD$350,19,FALSE),"")</f>
        <v>1658.9695999999999</v>
      </c>
      <c r="Q251" s="65">
        <f>IFERROR(VLOOKUP($D251,'Today''s Data'!$A$2:$BD$350,2,FALSE),"")</f>
        <v>1744.07</v>
      </c>
      <c r="R251" s="15">
        <f t="shared" si="64"/>
        <v>5.1297142515450582E-2</v>
      </c>
      <c r="S251" s="65">
        <f>IFERROR(VLOOKUP($D251,'Previous Data'!$A$2:$BD$350,19,FALSE),"")</f>
        <v>1653.2714000000001</v>
      </c>
      <c r="T251" s="65">
        <f>IFERROR(VLOOKUP($D251,'Previous Data'!$A$2:$BD$350,2,FALSE),"")</f>
        <v>1745.44</v>
      </c>
      <c r="U251" s="15">
        <f t="shared" si="65"/>
        <v>5.5749225444775716E-2</v>
      </c>
      <c r="V251" s="64">
        <f t="shared" si="66"/>
        <v>5.4634515303958273E-3</v>
      </c>
      <c r="W251" s="65">
        <f>IFERROR(VLOOKUP($D251,'Today''s Data'!$A$2:$BD$350,18,FALSE),"")</f>
        <v>1715.329</v>
      </c>
      <c r="X251" s="65">
        <f>IFERROR(VLOOKUP($D251,'Today''s Data'!$A$2:$BD$350,2,FALSE),"")</f>
        <v>1744.07</v>
      </c>
      <c r="Y251" s="15">
        <f t="shared" si="67"/>
        <v>1.6755386284497017E-2</v>
      </c>
      <c r="Z251" s="65">
        <f>IFERROR(VLOOKUP($D251,'Previous Data'!$A$2:$BD$350,18,FALSE),"")</f>
        <v>1709.4369999999999</v>
      </c>
      <c r="AA251" s="65">
        <f>IFERROR(VLOOKUP($D251,'Previous Data'!$A$2:$BD$350,2,FALSE),"")</f>
        <v>1745.44</v>
      </c>
      <c r="AB251" s="15">
        <f t="shared" si="68"/>
        <v>2.1061320189044792E-2</v>
      </c>
      <c r="AC251" s="96" t="str">
        <f t="shared" si="69"/>
        <v>FOR AOTS</v>
      </c>
      <c r="AD251" s="69">
        <f>IFERROR(VLOOKUP($D251,'Today''s Data'!$A$2:$BD$350,9,FALSE),"")</f>
        <v>668738339</v>
      </c>
      <c r="AE251" s="69">
        <f>IFERROR(VLOOKUP($D251,'Today''s Data'!$A$2:$BD$350,39,FALSE),"")</f>
        <v>591103543</v>
      </c>
      <c r="AF251" s="15">
        <f t="shared" si="70"/>
        <v>1.1313387424578505</v>
      </c>
      <c r="AG251" s="72">
        <f>IFERROR(VLOOKUP($D251,'Today''s Data'!$A$2:$BD$350,10,FALSE),"")</f>
        <v>2327013451.29</v>
      </c>
      <c r="AH251" s="15">
        <f>IFERROR(VLOOKUP($D251,'Today''s Data'!$A$2:$BD$350,32,FALSE),"")</f>
        <v>0.1009</v>
      </c>
      <c r="AI251" s="12" t="str">
        <f>IFERROR(VLOOKUP($D251,'Today''s Data'!$A$2:$BD$350,33,FALSE),"")</f>
        <v>HIGH</v>
      </c>
      <c r="AJ251" s="15">
        <f>IFERROR(VLOOKUP($D251,'Today''s Data'!$A$2:$BG$350,48,FALSE),"")</f>
        <v>2.2599999999999999E-2</v>
      </c>
      <c r="AK251" s="15">
        <f>IFERROR(VLOOKUP($D251,'Today''s Data'!$A$2:$BG$350,47,FALSE),"")</f>
        <v>1.95E-2</v>
      </c>
      <c r="AL251" s="15">
        <f>IFERROR(VLOOKUP($D251,'Today''s Data'!$A$2:$BG$350,46,FALSE),"")</f>
        <v>7.6700000000000004E-2</v>
      </c>
      <c r="AM251" s="65"/>
      <c r="AN251" s="65"/>
      <c r="AO251" s="65"/>
      <c r="AP251" s="57">
        <f>IFERROR(VLOOKUP($D251,'Today''s Data'!$A$2:$BG$350,50,FALSE),"")</f>
        <v>1083908342.9983001</v>
      </c>
    </row>
    <row r="252" spans="2:42" ht="16.5" hidden="1" customHeight="1" x14ac:dyDescent="0.35">
      <c r="B252" s="67">
        <v>247</v>
      </c>
      <c r="C252" s="59" t="s">
        <v>366</v>
      </c>
      <c r="D252" s="93" t="s">
        <v>367</v>
      </c>
      <c r="E252" s="58" t="s">
        <v>10</v>
      </c>
      <c r="F252" s="60" t="s">
        <v>99</v>
      </c>
      <c r="G252" s="65">
        <f>IFERROR(VLOOKUP($D252,'Today''s Data'!$A$2:$BD$350,2,FALSE),"")</f>
        <v>113.6</v>
      </c>
      <c r="H252" s="53">
        <f>IFERROR(VLOOKUP($D252,'Today''s Data'!$A$2:$BD$350,4,FALSE),"")</f>
        <v>4.8000000000000001E-2</v>
      </c>
      <c r="I252" s="14">
        <f>IFERROR(VLOOKUP($D252,'Today''s Data'!$A$2:$BD$350,29,FALSE),"")</f>
        <v>60.555088462299999</v>
      </c>
      <c r="J252" s="65">
        <f>IFERROR(VLOOKUP($D252,'Today''s Data'!$A$2:$BD$350,20,FALSE),"")</f>
        <v>115.056268</v>
      </c>
      <c r="K252" s="65">
        <f>IFERROR(VLOOKUP(D252,'Today''s Data'!$A$2:$BD$350,2,FALSE),"")</f>
        <v>113.6</v>
      </c>
      <c r="L252" s="15">
        <f t="shared" si="62"/>
        <v>1.2819260563380357E-2</v>
      </c>
      <c r="M252" s="65">
        <f>IFERROR(VLOOKUP($D252,'Previous Data'!$A$2:$BD$350,20,FALSE),"")</f>
        <v>114.896874</v>
      </c>
      <c r="N252" s="65">
        <f>IFERROR(VLOOKUP($D252,'Previous Data'!$A$2:$BD$350,2,FALSE),"")</f>
        <v>108.4</v>
      </c>
      <c r="O252" s="15">
        <f t="shared" si="63"/>
        <v>5.9934261992619843E-2</v>
      </c>
      <c r="P252" s="65">
        <f>IFERROR(VLOOKUP($D252,'Today''s Data'!$A$2:$BD$350,19,FALSE),"")</f>
        <v>112.254</v>
      </c>
      <c r="Q252" s="65">
        <f>IFERROR(VLOOKUP($D252,'Today''s Data'!$A$2:$BD$350,2,FALSE),"")</f>
        <v>113.6</v>
      </c>
      <c r="R252" s="15">
        <f t="shared" si="64"/>
        <v>1.199066402978949E-2</v>
      </c>
      <c r="S252" s="65">
        <f>IFERROR(VLOOKUP($D252,'Previous Data'!$A$2:$BD$350,19,FALSE),"")</f>
        <v>113.28</v>
      </c>
      <c r="T252" s="65">
        <f>IFERROR(VLOOKUP($D252,'Previous Data'!$A$2:$BD$350,2,FALSE),"")</f>
        <v>108.4</v>
      </c>
      <c r="U252" s="15">
        <f t="shared" si="65"/>
        <v>4.5018450184501797E-2</v>
      </c>
      <c r="V252" s="64">
        <f t="shared" si="66"/>
        <v>2.4963636039695671E-2</v>
      </c>
      <c r="W252" s="65">
        <f>IFERROR(VLOOKUP($D252,'Today''s Data'!$A$2:$BD$350,18,FALSE),"")</f>
        <v>107.47</v>
      </c>
      <c r="X252" s="65">
        <f>IFERROR(VLOOKUP($D252,'Today''s Data'!$A$2:$BD$350,2,FALSE),"")</f>
        <v>113.6</v>
      </c>
      <c r="Y252" s="15">
        <f t="shared" si="67"/>
        <v>5.7039173722899371E-2</v>
      </c>
      <c r="Z252" s="65">
        <f>IFERROR(VLOOKUP($D252,'Previous Data'!$A$2:$BD$350,18,FALSE),"")</f>
        <v>107.67</v>
      </c>
      <c r="AA252" s="65">
        <f>IFERROR(VLOOKUP($D252,'Previous Data'!$A$2:$BD$350,2,FALSE),"")</f>
        <v>108.4</v>
      </c>
      <c r="AB252" s="15">
        <f t="shared" si="68"/>
        <v>6.7799758521408376E-3</v>
      </c>
      <c r="AC252" s="96" t="str">
        <f t="shared" si="69"/>
        <v>REVERSE AOTS</v>
      </c>
      <c r="AD252" s="69">
        <f>IFERROR(VLOOKUP($D252,'Today''s Data'!$A$2:$BD$350,9,FALSE),"")</f>
        <v>23040</v>
      </c>
      <c r="AE252" s="69">
        <f>IFERROR(VLOOKUP($D252,'Today''s Data'!$A$2:$BD$350,39,FALSE),"")</f>
        <v>100930</v>
      </c>
      <c r="AF252" s="15">
        <f t="shared" si="70"/>
        <v>0.22827702367977806</v>
      </c>
      <c r="AG252" s="72">
        <f>IFERROR(VLOOKUP($D252,'Today''s Data'!$A$2:$BD$350,10,FALSE),"")</f>
        <v>2553687</v>
      </c>
      <c r="AH252" s="15">
        <f>IFERROR(VLOOKUP($D252,'Today''s Data'!$A$2:$BD$350,32,FALSE),"")</f>
        <v>3.0300000000000001E-2</v>
      </c>
      <c r="AI252" s="12" t="str">
        <f>IFERROR(VLOOKUP($D252,'Today''s Data'!$A$2:$BD$350,33,FALSE),"")</f>
        <v>NEUTRAL</v>
      </c>
      <c r="AJ252" s="15">
        <f>IFERROR(VLOOKUP($D252,'Today''s Data'!$A$2:$BG$350,48,FALSE),"")</f>
        <v>3.27E-2</v>
      </c>
      <c r="AK252" s="15">
        <f>IFERROR(VLOOKUP($D252,'Today''s Data'!$A$2:$BG$350,47,FALSE),"")</f>
        <v>7.17E-2</v>
      </c>
      <c r="AL252" s="15">
        <f>IFERROR(VLOOKUP($D252,'Today''s Data'!$A$2:$BG$350,46,FALSE),"")</f>
        <v>-7.0000000000000001E-3</v>
      </c>
      <c r="AM252" s="65">
        <v>756418283</v>
      </c>
      <c r="AN252" s="65">
        <f t="shared" si="60"/>
        <v>85929116948.800003</v>
      </c>
      <c r="AO252" s="65" t="str">
        <f t="shared" si="61"/>
        <v>3RD LINER</v>
      </c>
      <c r="AP252" s="57">
        <f>IFERROR(VLOOKUP($D252,'Today''s Data'!$A$2:$BG$350,50,FALSE),"")</f>
        <v>-36333548</v>
      </c>
    </row>
    <row r="253" spans="2:42" ht="16.5" hidden="1" customHeight="1" x14ac:dyDescent="0.35">
      <c r="B253" s="68">
        <v>248</v>
      </c>
      <c r="C253" s="11" t="s">
        <v>368</v>
      </c>
      <c r="D253" s="92" t="s">
        <v>369</v>
      </c>
      <c r="E253" s="12" t="s">
        <v>39</v>
      </c>
      <c r="F253" s="13" t="s">
        <v>47</v>
      </c>
      <c r="G253" s="65">
        <f>IFERROR(VLOOKUP($D253,'Today''s Data'!$A$2:$BD$350,2,FALSE),"")</f>
        <v>0.13100000000000001</v>
      </c>
      <c r="H253" s="53">
        <f>IFERROR(VLOOKUP($D253,'Today''s Data'!$A$2:$BD$350,4,FALSE),"")</f>
        <v>7.7000000000000002E-3</v>
      </c>
      <c r="I253" s="14">
        <f>IFERROR(VLOOKUP($D253,'Today''s Data'!$A$2:$BD$350,29,FALSE),"")</f>
        <v>47.348326023200002</v>
      </c>
      <c r="J253" s="65">
        <f>IFERROR(VLOOKUP($D253,'Today''s Data'!$A$2:$BD$350,20,FALSE),"")</f>
        <v>0.13675999999999999</v>
      </c>
      <c r="K253" s="65">
        <f>IFERROR(VLOOKUP(D253,'Today''s Data'!$A$2:$BD$350,2,FALSE),"")</f>
        <v>0.13100000000000001</v>
      </c>
      <c r="L253" s="15">
        <f t="shared" si="62"/>
        <v>4.3969465648854865E-2</v>
      </c>
      <c r="M253" s="65">
        <f>IFERROR(VLOOKUP($D253,'Previous Data'!$A$2:$BD$350,20,FALSE),"")</f>
        <v>0.13689000000000001</v>
      </c>
      <c r="N253" s="65">
        <f>IFERROR(VLOOKUP($D253,'Previous Data'!$A$2:$BD$350,2,FALSE),"")</f>
        <v>0.13</v>
      </c>
      <c r="O253" s="15">
        <f t="shared" si="63"/>
        <v>5.3000000000000054E-2</v>
      </c>
      <c r="P253" s="65">
        <f>IFERROR(VLOOKUP($D253,'Today''s Data'!$A$2:$BD$350,19,FALSE),"")</f>
        <v>0.13356000000000001</v>
      </c>
      <c r="Q253" s="65">
        <f>IFERROR(VLOOKUP($D253,'Today''s Data'!$A$2:$BD$350,2,FALSE),"")</f>
        <v>0.13100000000000001</v>
      </c>
      <c r="R253" s="15">
        <f t="shared" si="64"/>
        <v>1.9541984732824477E-2</v>
      </c>
      <c r="S253" s="65">
        <f>IFERROR(VLOOKUP($D253,'Previous Data'!$A$2:$BD$350,19,FALSE),"")</f>
        <v>0.1336</v>
      </c>
      <c r="T253" s="65">
        <f>IFERROR(VLOOKUP($D253,'Previous Data'!$A$2:$BD$350,2,FALSE),"")</f>
        <v>0.13</v>
      </c>
      <c r="U253" s="15">
        <f t="shared" si="65"/>
        <v>2.7692307692307631E-2</v>
      </c>
      <c r="V253" s="64">
        <f t="shared" si="66"/>
        <v>2.3959269242287962E-2</v>
      </c>
      <c r="W253" s="65">
        <f>IFERROR(VLOOKUP($D253,'Today''s Data'!$A$2:$BD$350,18,FALSE),"")</f>
        <v>0.13150000000000001</v>
      </c>
      <c r="X253" s="65">
        <f>IFERROR(VLOOKUP($D253,'Today''s Data'!$A$2:$BD$350,2,FALSE),"")</f>
        <v>0.13100000000000001</v>
      </c>
      <c r="Y253" s="15">
        <f t="shared" si="67"/>
        <v>3.8167938931297743E-3</v>
      </c>
      <c r="Z253" s="65">
        <f>IFERROR(VLOOKUP($D253,'Previous Data'!$A$2:$BD$350,18,FALSE),"")</f>
        <v>0.13155</v>
      </c>
      <c r="AA253" s="65">
        <f>IFERROR(VLOOKUP($D253,'Previous Data'!$A$2:$BD$350,2,FALSE),"")</f>
        <v>0.13</v>
      </c>
      <c r="AB253" s="15">
        <f t="shared" si="68"/>
        <v>1.192307692307689E-2</v>
      </c>
      <c r="AC253" s="96" t="str">
        <f t="shared" si="69"/>
        <v>REVERSE AOTS</v>
      </c>
      <c r="AD253" s="69">
        <f>IFERROR(VLOOKUP($D253,'Today''s Data'!$A$2:$BD$350,9,FALSE),"")</f>
        <v>4020000</v>
      </c>
      <c r="AE253" s="69">
        <f>IFERROR(VLOOKUP($D253,'Today''s Data'!$A$2:$BD$350,39,FALSE),"")</f>
        <v>3157500</v>
      </c>
      <c r="AF253" s="15">
        <f t="shared" si="70"/>
        <v>1.2731591448931117</v>
      </c>
      <c r="AG253" s="72">
        <f>IFERROR(VLOOKUP($D253,'Today''s Data'!$A$2:$BD$350,10,FALSE),"")</f>
        <v>531020</v>
      </c>
      <c r="AH253" s="15">
        <f>IFERROR(VLOOKUP($D253,'Today''s Data'!$A$2:$BD$350,32,FALSE),"")</f>
        <v>2.86E-2</v>
      </c>
      <c r="AI253" s="12" t="str">
        <f>IFERROR(VLOOKUP($D253,'Today''s Data'!$A$2:$BD$350,33,FALSE),"")</f>
        <v>LOW</v>
      </c>
      <c r="AJ253" s="15">
        <f>IFERROR(VLOOKUP($D253,'Today''s Data'!$A$2:$BG$350,48,FALSE),"")</f>
        <v>0</v>
      </c>
      <c r="AK253" s="15">
        <f>IFERROR(VLOOKUP($D253,'Today''s Data'!$A$2:$BG$350,47,FALSE),"")</f>
        <v>0</v>
      </c>
      <c r="AL253" s="15">
        <f>IFERROR(VLOOKUP($D253,'Today''s Data'!$A$2:$BG$350,46,FALSE),"")</f>
        <v>-2.24E-2</v>
      </c>
      <c r="AM253" s="65">
        <v>1814423473</v>
      </c>
      <c r="AN253" s="65">
        <f t="shared" si="60"/>
        <v>237689474.963</v>
      </c>
      <c r="AO253" s="65" t="str">
        <f t="shared" si="61"/>
        <v>4TH LINER</v>
      </c>
      <c r="AP253" s="57">
        <f>IFERROR(VLOOKUP($D253,'Today''s Data'!$A$2:$BG$350,50,FALSE),"")</f>
        <v>18080</v>
      </c>
    </row>
    <row r="254" spans="2:42" ht="16.5" hidden="1" customHeight="1" x14ac:dyDescent="0.35">
      <c r="B254" s="67">
        <v>249</v>
      </c>
      <c r="C254" s="59" t="s">
        <v>370</v>
      </c>
      <c r="D254" s="93" t="s">
        <v>371</v>
      </c>
      <c r="E254" s="58" t="s">
        <v>39</v>
      </c>
      <c r="F254" s="60" t="s">
        <v>47</v>
      </c>
      <c r="G254" s="65">
        <f>IFERROR(VLOOKUP($D254,'Today''s Data'!$A$2:$BD$350,2,FALSE),"")</f>
        <v>2.27</v>
      </c>
      <c r="H254" s="53">
        <f>IFERROR(VLOOKUP($D254,'Today''s Data'!$A$2:$BD$350,4,FALSE),"")</f>
        <v>0</v>
      </c>
      <c r="I254" s="14">
        <f>IFERROR(VLOOKUP($D254,'Today''s Data'!$A$2:$BD$350,29,FALSE),"")</f>
        <v>58.701595319399999</v>
      </c>
      <c r="J254" s="65">
        <f>IFERROR(VLOOKUP($D254,'Today''s Data'!$A$2:$BD$350,20,FALSE),"")</f>
        <v>2.1074999999999999</v>
      </c>
      <c r="K254" s="65">
        <f>IFERROR(VLOOKUP(D254,'Today''s Data'!$A$2:$BD$350,2,FALSE),"")</f>
        <v>2.27</v>
      </c>
      <c r="L254" s="15">
        <f t="shared" si="62"/>
        <v>7.7105575326215939E-2</v>
      </c>
      <c r="M254" s="65">
        <f>IFERROR(VLOOKUP($D254,'Previous Data'!$A$2:$BD$350,20,FALSE),"")</f>
        <v>2.1067999999999998</v>
      </c>
      <c r="N254" s="65">
        <f>IFERROR(VLOOKUP($D254,'Previous Data'!$A$2:$BD$350,2,FALSE),"")</f>
        <v>2.27</v>
      </c>
      <c r="O254" s="15">
        <f t="shared" si="63"/>
        <v>7.7463451680273521E-2</v>
      </c>
      <c r="P254" s="65">
        <f>IFERROR(VLOOKUP($D254,'Today''s Data'!$A$2:$BD$350,19,FALSE),"")</f>
        <v>2.0958000000000001</v>
      </c>
      <c r="Q254" s="65">
        <f>IFERROR(VLOOKUP($D254,'Today''s Data'!$A$2:$BD$350,2,FALSE),"")</f>
        <v>2.27</v>
      </c>
      <c r="R254" s="15">
        <f t="shared" si="64"/>
        <v>8.3118618188758417E-2</v>
      </c>
      <c r="S254" s="65">
        <f>IFERROR(VLOOKUP($D254,'Previous Data'!$A$2:$BD$350,19,FALSE),"")</f>
        <v>2.0948000000000002</v>
      </c>
      <c r="T254" s="65">
        <f>IFERROR(VLOOKUP($D254,'Previous Data'!$A$2:$BD$350,2,FALSE),"")</f>
        <v>2.27</v>
      </c>
      <c r="U254" s="15">
        <f t="shared" si="65"/>
        <v>8.3635669276303129E-2</v>
      </c>
      <c r="V254" s="64">
        <f t="shared" si="66"/>
        <v>5.5825937589463791E-3</v>
      </c>
      <c r="W254" s="65">
        <f>IFERROR(VLOOKUP($D254,'Today''s Data'!$A$2:$BD$350,18,FALSE),"")</f>
        <v>2.0870000000000002</v>
      </c>
      <c r="X254" s="65">
        <f>IFERROR(VLOOKUP($D254,'Today''s Data'!$A$2:$BD$350,2,FALSE),"")</f>
        <v>2.27</v>
      </c>
      <c r="Y254" s="15">
        <f t="shared" si="67"/>
        <v>8.7685673215141258E-2</v>
      </c>
      <c r="Z254" s="65">
        <f>IFERROR(VLOOKUP($D254,'Previous Data'!$A$2:$BD$350,18,FALSE),"")</f>
        <v>2.0785</v>
      </c>
      <c r="AA254" s="65">
        <f>IFERROR(VLOOKUP($D254,'Previous Data'!$A$2:$BD$350,2,FALSE),"")</f>
        <v>2.27</v>
      </c>
      <c r="AB254" s="15">
        <f t="shared" si="68"/>
        <v>9.213375030069762E-2</v>
      </c>
      <c r="AC254" s="96" t="str">
        <f t="shared" si="69"/>
        <v>REVERSE AOTS</v>
      </c>
      <c r="AD254" s="69">
        <f>IFERROR(VLOOKUP($D254,'Today''s Data'!$A$2:$BD$350,9,FALSE),"")</f>
        <v>34000</v>
      </c>
      <c r="AE254" s="69">
        <f>IFERROR(VLOOKUP($D254,'Today''s Data'!$A$2:$BD$350,39,FALSE),"")</f>
        <v>18650</v>
      </c>
      <c r="AF254" s="15">
        <f t="shared" si="70"/>
        <v>1.8230563002680966</v>
      </c>
      <c r="AG254" s="72">
        <f>IFERROR(VLOOKUP($D254,'Today''s Data'!$A$2:$BD$350,10,FALSE),"")</f>
        <v>77180</v>
      </c>
      <c r="AH254" s="15">
        <f>IFERROR(VLOOKUP($D254,'Today''s Data'!$A$2:$BD$350,32,FALSE),"")</f>
        <v>5.6000000000000001E-2</v>
      </c>
      <c r="AI254" s="12" t="str">
        <f>IFERROR(VLOOKUP($D254,'Today''s Data'!$A$2:$BD$350,33,FALSE),"")</f>
        <v>HIGH</v>
      </c>
      <c r="AJ254" s="15">
        <f>IFERROR(VLOOKUP($D254,'Today''s Data'!$A$2:$BG$350,48,FALSE),"")</f>
        <v>4.1300000000000003E-2</v>
      </c>
      <c r="AK254" s="15">
        <f>IFERROR(VLOOKUP($D254,'Today''s Data'!$A$2:$BG$350,47,FALSE),"")</f>
        <v>0.13500000000000001</v>
      </c>
      <c r="AL254" s="15">
        <f>IFERROR(VLOOKUP($D254,'Today''s Data'!$A$2:$BG$350,46,FALSE),"")</f>
        <v>7.0800000000000002E-2</v>
      </c>
      <c r="AM254" s="65">
        <v>49035012</v>
      </c>
      <c r="AN254" s="65">
        <f t="shared" si="60"/>
        <v>111309477.23999999</v>
      </c>
      <c r="AO254" s="65" t="str">
        <f t="shared" si="61"/>
        <v>4TH LINER</v>
      </c>
      <c r="AP254" s="57">
        <f>IFERROR(VLOOKUP($D254,'Today''s Data'!$A$2:$BG$350,50,FALSE),"")</f>
        <v>23510</v>
      </c>
    </row>
    <row r="255" spans="2:42" ht="16.5" hidden="1" customHeight="1" x14ac:dyDescent="0.35">
      <c r="B255" s="67">
        <v>250</v>
      </c>
      <c r="C255" s="11" t="s">
        <v>372</v>
      </c>
      <c r="D255" s="92" t="s">
        <v>373</v>
      </c>
      <c r="E255" s="12" t="s">
        <v>19</v>
      </c>
      <c r="F255" s="13" t="s">
        <v>19</v>
      </c>
      <c r="G255" s="65">
        <f>IFERROR(VLOOKUP($D255,'Today''s Data'!$A$2:$BD$350,2,FALSE),"")</f>
        <v>1.64</v>
      </c>
      <c r="H255" s="53">
        <f>IFERROR(VLOOKUP($D255,'Today''s Data'!$A$2:$BD$350,4,FALSE),"")</f>
        <v>-6.1000000000000004E-3</v>
      </c>
      <c r="I255" s="14">
        <f>IFERROR(VLOOKUP($D255,'Today''s Data'!$A$2:$BD$350,29,FALSE),"")</f>
        <v>47.746329594899997</v>
      </c>
      <c r="J255" s="65">
        <f>IFERROR(VLOOKUP($D255,'Today''s Data'!$A$2:$BD$350,20,FALSE),"")</f>
        <v>1.6036999999999999</v>
      </c>
      <c r="K255" s="65">
        <f>IFERROR(VLOOKUP(D255,'Today''s Data'!$A$2:$BD$350,2,FALSE),"")</f>
        <v>1.64</v>
      </c>
      <c r="L255" s="15">
        <f t="shared" si="62"/>
        <v>2.2635156201284531E-2</v>
      </c>
      <c r="M255" s="65">
        <f>IFERROR(VLOOKUP($D255,'Previous Data'!$A$2:$BD$350,20,FALSE),"")</f>
        <v>1.5996999999999999</v>
      </c>
      <c r="N255" s="65">
        <f>IFERROR(VLOOKUP($D255,'Previous Data'!$A$2:$BD$350,2,FALSE),"")</f>
        <v>1.69</v>
      </c>
      <c r="O255" s="15">
        <f t="shared" si="63"/>
        <v>5.6448084015752985E-2</v>
      </c>
      <c r="P255" s="65">
        <f>IFERROR(VLOOKUP($D255,'Today''s Data'!$A$2:$BD$350,19,FALSE),"")</f>
        <v>1.6692</v>
      </c>
      <c r="Q255" s="65">
        <f>IFERROR(VLOOKUP($D255,'Today''s Data'!$A$2:$BD$350,2,FALSE),"")</f>
        <v>1.64</v>
      </c>
      <c r="R255" s="15">
        <f t="shared" si="64"/>
        <v>1.7804878048780559E-2</v>
      </c>
      <c r="S255" s="65">
        <f>IFERROR(VLOOKUP($D255,'Previous Data'!$A$2:$BD$350,19,FALSE),"")</f>
        <v>1.6814</v>
      </c>
      <c r="T255" s="65">
        <f>IFERROR(VLOOKUP($D255,'Previous Data'!$A$2:$BD$350,2,FALSE),"")</f>
        <v>1.69</v>
      </c>
      <c r="U255" s="15">
        <f t="shared" si="65"/>
        <v>5.1147852979659455E-3</v>
      </c>
      <c r="V255" s="64">
        <f t="shared" si="66"/>
        <v>4.0843050445844062E-2</v>
      </c>
      <c r="W255" s="65">
        <f>IFERROR(VLOOKUP($D255,'Today''s Data'!$A$2:$BD$350,18,FALSE),"")</f>
        <v>1.6395</v>
      </c>
      <c r="X255" s="65">
        <f>IFERROR(VLOOKUP($D255,'Today''s Data'!$A$2:$BD$350,2,FALSE),"")</f>
        <v>1.64</v>
      </c>
      <c r="Y255" s="15">
        <f t="shared" si="67"/>
        <v>3.0497102775232997E-4</v>
      </c>
      <c r="Z255" s="65">
        <f>IFERROR(VLOOKUP($D255,'Previous Data'!$A$2:$BD$350,18,FALSE),"")</f>
        <v>1.6379999999999999</v>
      </c>
      <c r="AA255" s="65">
        <f>IFERROR(VLOOKUP($D255,'Previous Data'!$A$2:$BD$350,2,FALSE),"")</f>
        <v>1.69</v>
      </c>
      <c r="AB255" s="15">
        <f t="shared" si="68"/>
        <v>3.1746031746031779E-2</v>
      </c>
      <c r="AC255" s="96" t="str">
        <f t="shared" si="69"/>
        <v/>
      </c>
      <c r="AD255" s="69">
        <f>IFERROR(VLOOKUP($D255,'Today''s Data'!$A$2:$BD$350,9,FALSE),"")</f>
        <v>2886000</v>
      </c>
      <c r="AE255" s="69">
        <f>IFERROR(VLOOKUP($D255,'Today''s Data'!$A$2:$BD$350,39,FALSE),"")</f>
        <v>1231000</v>
      </c>
      <c r="AF255" s="15">
        <f t="shared" si="70"/>
        <v>2.3444354183590579</v>
      </c>
      <c r="AG255" s="72">
        <f>IFERROR(VLOOKUP($D255,'Today''s Data'!$A$2:$BD$350,10,FALSE),"")</f>
        <v>4637190</v>
      </c>
      <c r="AH255" s="15">
        <f>IFERROR(VLOOKUP($D255,'Today''s Data'!$A$2:$BD$350,32,FALSE),"")</f>
        <v>3.9800000000000002E-2</v>
      </c>
      <c r="AI255" s="12" t="str">
        <f>IFERROR(VLOOKUP($D255,'Today''s Data'!$A$2:$BD$350,33,FALSE),"")</f>
        <v>NEUTRAL</v>
      </c>
      <c r="AJ255" s="15">
        <f>IFERROR(VLOOKUP($D255,'Today''s Data'!$A$2:$BG$350,48,FALSE),"")</f>
        <v>0</v>
      </c>
      <c r="AK255" s="15">
        <f>IFERROR(VLOOKUP($D255,'Today''s Data'!$A$2:$BG$350,47,FALSE),"")</f>
        <v>1.8599999999999998E-2</v>
      </c>
      <c r="AL255" s="15">
        <f>IFERROR(VLOOKUP($D255,'Today''s Data'!$A$2:$BG$350,46,FALSE),"")</f>
        <v>4.4600000000000001E-2</v>
      </c>
      <c r="AM255" s="65">
        <v>1821542000</v>
      </c>
      <c r="AN255" s="65">
        <f t="shared" si="60"/>
        <v>2987328880</v>
      </c>
      <c r="AO255" s="65" t="str">
        <f t="shared" si="61"/>
        <v>4TH LINER</v>
      </c>
      <c r="AP255" s="57">
        <f>IFERROR(VLOOKUP($D255,'Today''s Data'!$A$2:$BG$350,50,FALSE),"")</f>
        <v>136550</v>
      </c>
    </row>
    <row r="256" spans="2:42" ht="16.5" hidden="1" customHeight="1" x14ac:dyDescent="0.35">
      <c r="B256" s="68">
        <v>251</v>
      </c>
      <c r="C256" s="11"/>
      <c r="D256" s="92" t="s">
        <v>640</v>
      </c>
      <c r="E256" s="12"/>
      <c r="F256" s="13"/>
      <c r="G256" s="65">
        <f>IFERROR(VLOOKUP($D256,'Today''s Data'!$A$2:$BD$350,2,FALSE),"")</f>
        <v>175.1</v>
      </c>
      <c r="H256" s="53">
        <f>IFERROR(VLOOKUP($D256,'Today''s Data'!$A$2:$BD$350,4,FALSE),"")</f>
        <v>-1.8499999999999999E-2</v>
      </c>
      <c r="I256" s="14">
        <f>IFERROR(VLOOKUP($D256,'Today''s Data'!$A$2:$BD$350,29,FALSE),"")</f>
        <v>42.1911391979</v>
      </c>
      <c r="J256" s="65">
        <f>IFERROR(VLOOKUP($D256,'Today''s Data'!$A$2:$BD$350,20,FALSE),"")</f>
        <v>188.31800000000001</v>
      </c>
      <c r="K256" s="65">
        <f>IFERROR(VLOOKUP(D256,'Today''s Data'!$A$2:$BD$350,2,FALSE),"")</f>
        <v>175.1</v>
      </c>
      <c r="L256" s="15">
        <f t="shared" si="62"/>
        <v>7.5488292404340476E-2</v>
      </c>
      <c r="M256" s="65">
        <f>IFERROR(VLOOKUP($D256,'Previous Data'!$A$2:$BD$350,20,FALSE),"")</f>
        <v>188.31800000000001</v>
      </c>
      <c r="N256" s="65">
        <f>IFERROR(VLOOKUP($D256,'Previous Data'!$A$2:$BD$350,2,FALSE),"")</f>
        <v>175.1</v>
      </c>
      <c r="O256" s="15">
        <f t="shared" si="63"/>
        <v>7.5488292404340476E-2</v>
      </c>
      <c r="P256" s="65">
        <f>IFERROR(VLOOKUP($D256,'Today''s Data'!$A$2:$BD$350,19,FALSE),"")</f>
        <v>190.506</v>
      </c>
      <c r="Q256" s="65">
        <f>IFERROR(VLOOKUP($D256,'Today''s Data'!$A$2:$BD$350,2,FALSE),"")</f>
        <v>175.1</v>
      </c>
      <c r="R256" s="15">
        <f t="shared" si="64"/>
        <v>8.7984009137635669E-2</v>
      </c>
      <c r="S256" s="65">
        <f>IFERROR(VLOOKUP($D256,'Previous Data'!$A$2:$BD$350,19,FALSE),"")</f>
        <v>190.506</v>
      </c>
      <c r="T256" s="65">
        <f>IFERROR(VLOOKUP($D256,'Previous Data'!$A$2:$BD$350,2,FALSE),"")</f>
        <v>175.1</v>
      </c>
      <c r="U256" s="15">
        <f t="shared" si="65"/>
        <v>8.7984009137635669E-2</v>
      </c>
      <c r="V256" s="64">
        <f t="shared" si="66"/>
        <v>1.1618645057827653E-2</v>
      </c>
      <c r="W256" s="65">
        <f>IFERROR(VLOOKUP($D256,'Today''s Data'!$A$2:$BD$350,18,FALSE),"")</f>
        <v>186.02500000000001</v>
      </c>
      <c r="X256" s="65">
        <f>IFERROR(VLOOKUP($D256,'Today''s Data'!$A$2:$BD$350,2,FALSE),"")</f>
        <v>175.1</v>
      </c>
      <c r="Y256" s="15">
        <f t="shared" si="67"/>
        <v>6.2392918332381565E-2</v>
      </c>
      <c r="Z256" s="65">
        <f>IFERROR(VLOOKUP($D256,'Previous Data'!$A$2:$BD$350,18,FALSE),"")</f>
        <v>186.02500000000001</v>
      </c>
      <c r="AA256" s="65">
        <f>IFERROR(VLOOKUP($D256,'Previous Data'!$A$2:$BD$350,2,FALSE),"")</f>
        <v>175.1</v>
      </c>
      <c r="AB256" s="15">
        <f t="shared" si="68"/>
        <v>6.2392918332381565E-2</v>
      </c>
      <c r="AC256" s="96" t="str">
        <f t="shared" si="69"/>
        <v/>
      </c>
      <c r="AD256" s="69">
        <f>IFERROR(VLOOKUP($D256,'Today''s Data'!$A$2:$BD$350,9,FALSE),"")</f>
        <v>190</v>
      </c>
      <c r="AE256" s="69">
        <f>IFERROR(VLOOKUP($D256,'Today''s Data'!$A$2:$BD$350,39,FALSE),"")</f>
        <v>100</v>
      </c>
      <c r="AF256" s="15">
        <f t="shared" si="70"/>
        <v>1.9</v>
      </c>
      <c r="AG256" s="72">
        <f>IFERROR(VLOOKUP($D256,'Today''s Data'!$A$2:$BD$350,10,FALSE),"")</f>
        <v>33515</v>
      </c>
      <c r="AH256" s="15">
        <f>IFERROR(VLOOKUP($D256,'Today''s Data'!$A$2:$BD$350,32,FALSE),"")</f>
        <v>4.2099999999999999E-2</v>
      </c>
      <c r="AI256" s="12" t="str">
        <f>IFERROR(VLOOKUP($D256,'Today''s Data'!$A$2:$BD$350,33,FALSE),"")</f>
        <v>NEUTRAL</v>
      </c>
      <c r="AJ256" s="15">
        <f>IFERROR(VLOOKUP($D256,'Today''s Data'!$A$2:$BG$350,48,FALSE),"")</f>
        <v>-1.8499999999999999E-2</v>
      </c>
      <c r="AK256" s="15">
        <f>IFERROR(VLOOKUP($D256,'Today''s Data'!$A$2:$BG$350,47,FALSE),"")</f>
        <v>-1.8499999999999999E-2</v>
      </c>
      <c r="AL256" s="15">
        <f>IFERROR(VLOOKUP($D256,'Today''s Data'!$A$2:$BG$350,46,FALSE),"")</f>
        <v>-2.7199999999999998E-2</v>
      </c>
      <c r="AM256" s="65">
        <v>49466000</v>
      </c>
      <c r="AN256" s="65">
        <f t="shared" si="60"/>
        <v>8661496600</v>
      </c>
      <c r="AO256" s="65" t="str">
        <f t="shared" si="61"/>
        <v>3RD LINER</v>
      </c>
      <c r="AP256" s="57">
        <f>IFERROR(VLOOKUP($D256,'Today''s Data'!$A$2:$BG$350,50,FALSE),"")</f>
        <v>31856</v>
      </c>
    </row>
    <row r="257" spans="2:42" ht="16.5" hidden="1" customHeight="1" x14ac:dyDescent="0.35">
      <c r="B257" s="67">
        <v>252</v>
      </c>
      <c r="C257" s="59" t="s">
        <v>2</v>
      </c>
      <c r="D257" s="93" t="s">
        <v>3</v>
      </c>
      <c r="E257" s="58" t="s">
        <v>39</v>
      </c>
      <c r="F257" s="60" t="s">
        <v>428</v>
      </c>
      <c r="G257" s="65">
        <f>IFERROR(VLOOKUP($D257,'Today''s Data'!$A$2:$BD$350,2,FALSE),"")</f>
        <v>56.95</v>
      </c>
      <c r="H257" s="53">
        <f>IFERROR(VLOOKUP($D257,'Today''s Data'!$A$2:$BD$350,4,FALSE),"")</f>
        <v>-7.0000000000000001E-3</v>
      </c>
      <c r="I257" s="14">
        <f>IFERROR(VLOOKUP($D257,'Today''s Data'!$A$2:$BD$350,29,FALSE),"")</f>
        <v>31.239839385300002</v>
      </c>
      <c r="J257" s="65">
        <f>IFERROR(VLOOKUP($D257,'Today''s Data'!$A$2:$BD$350,20,FALSE),"")</f>
        <v>62.103499999999997</v>
      </c>
      <c r="K257" s="65">
        <f>IFERROR(VLOOKUP(D257,'Today''s Data'!$A$2:$BD$350,2,FALSE),"")</f>
        <v>56.95</v>
      </c>
      <c r="L257" s="15">
        <f t="shared" si="62"/>
        <v>9.0491659350307174E-2</v>
      </c>
      <c r="M257" s="65">
        <f>IFERROR(VLOOKUP($D257,'Previous Data'!$A$2:$BD$350,20,FALSE),"")</f>
        <v>62.330500000000001</v>
      </c>
      <c r="N257" s="65">
        <f>IFERROR(VLOOKUP($D257,'Previous Data'!$A$2:$BD$350,2,FALSE),"")</f>
        <v>58.1</v>
      </c>
      <c r="O257" s="15">
        <f t="shared" si="63"/>
        <v>7.2814113597246113E-2</v>
      </c>
      <c r="P257" s="65">
        <f>IFERROR(VLOOKUP($D257,'Today''s Data'!$A$2:$BD$350,19,FALSE),"")</f>
        <v>61.511000000000003</v>
      </c>
      <c r="Q257" s="65">
        <f>IFERROR(VLOOKUP($D257,'Today''s Data'!$A$2:$BD$350,2,FALSE),"")</f>
        <v>56.95</v>
      </c>
      <c r="R257" s="15">
        <f t="shared" si="64"/>
        <v>8.0087796312554874E-2</v>
      </c>
      <c r="S257" s="65">
        <f>IFERROR(VLOOKUP($D257,'Previous Data'!$A$2:$BD$350,19,FALSE),"")</f>
        <v>61.637</v>
      </c>
      <c r="T257" s="65">
        <f>IFERROR(VLOOKUP($D257,'Previous Data'!$A$2:$BD$350,2,FALSE),"")</f>
        <v>58.1</v>
      </c>
      <c r="U257" s="15">
        <f t="shared" si="65"/>
        <v>6.0877796901893266E-2</v>
      </c>
      <c r="V257" s="64">
        <f t="shared" si="66"/>
        <v>9.632423468972931E-3</v>
      </c>
      <c r="W257" s="65">
        <f>IFERROR(VLOOKUP($D257,'Today''s Data'!$A$2:$BD$350,18,FALSE),"")</f>
        <v>59.744999999999997</v>
      </c>
      <c r="X257" s="65">
        <f>IFERROR(VLOOKUP($D257,'Today''s Data'!$A$2:$BD$350,2,FALSE),"")</f>
        <v>56.95</v>
      </c>
      <c r="Y257" s="15">
        <f t="shared" si="67"/>
        <v>4.9078138718173736E-2</v>
      </c>
      <c r="Z257" s="65">
        <f>IFERROR(VLOOKUP($D257,'Previous Data'!$A$2:$BD$350,18,FALSE),"")</f>
        <v>60.542499999999997</v>
      </c>
      <c r="AA257" s="65">
        <f>IFERROR(VLOOKUP($D257,'Previous Data'!$A$2:$BD$350,2,FALSE),"")</f>
        <v>58.1</v>
      </c>
      <c r="AB257" s="15">
        <f t="shared" si="68"/>
        <v>4.2039586919104914E-2</v>
      </c>
      <c r="AC257" s="96" t="str">
        <f t="shared" si="69"/>
        <v>REVERSE AOTS</v>
      </c>
      <c r="AD257" s="69">
        <f>IFERROR(VLOOKUP($D257,'Today''s Data'!$A$2:$BD$350,9,FALSE),"")</f>
        <v>1313550</v>
      </c>
      <c r="AE257" s="69">
        <f>IFERROR(VLOOKUP($D257,'Today''s Data'!$A$2:$BD$350,39,FALSE),"")</f>
        <v>408417</v>
      </c>
      <c r="AF257" s="15">
        <f t="shared" si="70"/>
        <v>3.2161981504197916</v>
      </c>
      <c r="AG257" s="72">
        <f>IFERROR(VLOOKUP($D257,'Today''s Data'!$A$2:$BD$350,10,FALSE),"")</f>
        <v>74812150.5</v>
      </c>
      <c r="AH257" s="15">
        <f>IFERROR(VLOOKUP($D257,'Today''s Data'!$A$2:$BD$350,32,FALSE),"")</f>
        <v>1.7899999999999999E-2</v>
      </c>
      <c r="AI257" s="12" t="str">
        <f>IFERROR(VLOOKUP($D257,'Today''s Data'!$A$2:$BD$350,33,FALSE),"")</f>
        <v>LOW</v>
      </c>
      <c r="AJ257" s="15">
        <f>IFERROR(VLOOKUP($D257,'Today''s Data'!$A$2:$BG$350,48,FALSE),"")</f>
        <v>5.3E-3</v>
      </c>
      <c r="AK257" s="15">
        <f>IFERROR(VLOOKUP($D257,'Today''s Data'!$A$2:$BG$350,47,FALSE),"")</f>
        <v>-8.8099999999999998E-2</v>
      </c>
      <c r="AL257" s="15">
        <f>IFERROR(VLOOKUP($D257,'Today''s Data'!$A$2:$BG$350,46,FALSE),"")</f>
        <v>-6.6400000000000001E-2</v>
      </c>
      <c r="AM257" s="65">
        <v>1613444202</v>
      </c>
      <c r="AN257" s="65">
        <f t="shared" si="60"/>
        <v>91885647303.900009</v>
      </c>
      <c r="AO257" s="65" t="str">
        <f t="shared" si="61"/>
        <v>3RD LINER</v>
      </c>
      <c r="AP257" s="57">
        <f>IFERROR(VLOOKUP($D257,'Today''s Data'!$A$2:$BG$350,50,FALSE),"")</f>
        <v>-187736924.5</v>
      </c>
    </row>
    <row r="258" spans="2:42" ht="16.5" hidden="1" customHeight="1" x14ac:dyDescent="0.35">
      <c r="B258" s="67">
        <v>253</v>
      </c>
      <c r="C258" s="11" t="s">
        <v>374</v>
      </c>
      <c r="D258" s="92" t="s">
        <v>375</v>
      </c>
      <c r="E258" s="12" t="s">
        <v>14</v>
      </c>
      <c r="F258" s="13" t="s">
        <v>14</v>
      </c>
      <c r="G258" s="65">
        <f>IFERROR(VLOOKUP($D258,'Today''s Data'!$A$2:$BD$350,2,FALSE),"")</f>
        <v>3.2</v>
      </c>
      <c r="H258" s="53">
        <f>IFERROR(VLOOKUP($D258,'Today''s Data'!$A$2:$BD$350,4,FALSE),"")</f>
        <v>6.3E-3</v>
      </c>
      <c r="I258" s="14">
        <f>IFERROR(VLOOKUP($D258,'Today''s Data'!$A$2:$BD$350,29,FALSE),"")</f>
        <v>45.198028544499998</v>
      </c>
      <c r="J258" s="65">
        <f>IFERROR(VLOOKUP($D258,'Today''s Data'!$A$2:$BD$350,20,FALSE),"")</f>
        <v>3.1920000000000002</v>
      </c>
      <c r="K258" s="65">
        <f>IFERROR(VLOOKUP(D258,'Today''s Data'!$A$2:$BD$350,2,FALSE),"")</f>
        <v>3.2</v>
      </c>
      <c r="L258" s="15">
        <f t="shared" si="62"/>
        <v>2.506265664160403E-3</v>
      </c>
      <c r="M258" s="65">
        <f>IFERROR(VLOOKUP($D258,'Previous Data'!$A$2:$BD$350,20,FALSE),"")</f>
        <v>3.1918000000000002</v>
      </c>
      <c r="N258" s="65">
        <f>IFERROR(VLOOKUP($D258,'Previous Data'!$A$2:$BD$350,2,FALSE),"")</f>
        <v>3.2</v>
      </c>
      <c r="O258" s="15">
        <f t="shared" si="63"/>
        <v>2.5690832758944746E-3</v>
      </c>
      <c r="P258" s="65">
        <f>IFERROR(VLOOKUP($D258,'Today''s Data'!$A$2:$BD$350,19,FALSE),"")</f>
        <v>3.2080000000000002</v>
      </c>
      <c r="Q258" s="65">
        <f>IFERROR(VLOOKUP($D258,'Today''s Data'!$A$2:$BD$350,2,FALSE),"")</f>
        <v>3.2</v>
      </c>
      <c r="R258" s="15">
        <f t="shared" si="64"/>
        <v>2.5000000000000022E-3</v>
      </c>
      <c r="S258" s="65">
        <f>IFERROR(VLOOKUP($D258,'Previous Data'!$A$2:$BD$350,19,FALSE),"")</f>
        <v>3.2080000000000002</v>
      </c>
      <c r="T258" s="65">
        <f>IFERROR(VLOOKUP($D258,'Previous Data'!$A$2:$BD$350,2,FALSE),"")</f>
        <v>3.2</v>
      </c>
      <c r="U258" s="15">
        <f t="shared" si="65"/>
        <v>2.5000000000000022E-3</v>
      </c>
      <c r="V258" s="64">
        <f t="shared" si="66"/>
        <v>5.0125313283208061E-3</v>
      </c>
      <c r="W258" s="65">
        <f>IFERROR(VLOOKUP($D258,'Today''s Data'!$A$2:$BD$350,18,FALSE),"")</f>
        <v>3.2280000000000002</v>
      </c>
      <c r="X258" s="65">
        <f>IFERROR(VLOOKUP($D258,'Today''s Data'!$A$2:$BD$350,2,FALSE),"")</f>
        <v>3.2</v>
      </c>
      <c r="Y258" s="15">
        <f t="shared" si="67"/>
        <v>8.7500000000000078E-3</v>
      </c>
      <c r="Z258" s="65">
        <f>IFERROR(VLOOKUP($D258,'Previous Data'!$A$2:$BD$350,18,FALSE),"")</f>
        <v>3.2320000000000002</v>
      </c>
      <c r="AA258" s="65">
        <f>IFERROR(VLOOKUP($D258,'Previous Data'!$A$2:$BD$350,2,FALSE),"")</f>
        <v>3.2</v>
      </c>
      <c r="AB258" s="15">
        <f t="shared" si="68"/>
        <v>1.0000000000000009E-2</v>
      </c>
      <c r="AC258" s="96" t="str">
        <f t="shared" si="69"/>
        <v>AOTS</v>
      </c>
      <c r="AD258" s="69">
        <f>IFERROR(VLOOKUP($D258,'Today''s Data'!$A$2:$BD$350,9,FALSE),"")</f>
        <v>495000</v>
      </c>
      <c r="AE258" s="69">
        <f>IFERROR(VLOOKUP($D258,'Today''s Data'!$A$2:$BD$350,39,FALSE),"")</f>
        <v>172750</v>
      </c>
      <c r="AF258" s="15">
        <f t="shared" si="70"/>
        <v>2.8654124457308248</v>
      </c>
      <c r="AG258" s="72">
        <f>IFERROR(VLOOKUP($D258,'Today''s Data'!$A$2:$BD$350,10,FALSE),"")</f>
        <v>1576630</v>
      </c>
      <c r="AH258" s="15">
        <f>IFERROR(VLOOKUP($D258,'Today''s Data'!$A$2:$BD$350,32,FALSE),"")</f>
        <v>9.1999999999999998E-3</v>
      </c>
      <c r="AI258" s="12" t="str">
        <f>IFERROR(VLOOKUP($D258,'Today''s Data'!$A$2:$BD$350,33,FALSE),"")</f>
        <v>LOW</v>
      </c>
      <c r="AJ258" s="15">
        <f>IFERROR(VLOOKUP($D258,'Today''s Data'!$A$2:$BG$350,48,FALSE),"")</f>
        <v>-9.2999999999999992E-3</v>
      </c>
      <c r="AK258" s="15">
        <f>IFERROR(VLOOKUP($D258,'Today''s Data'!$A$2:$BG$350,47,FALSE),"")</f>
        <v>-9.2999999999999992E-3</v>
      </c>
      <c r="AL258" s="15">
        <f>IFERROR(VLOOKUP($D258,'Today''s Data'!$A$2:$BG$350,46,FALSE),"")</f>
        <v>2.24E-2</v>
      </c>
      <c r="AM258" s="65">
        <v>4764056287</v>
      </c>
      <c r="AN258" s="65">
        <f t="shared" si="60"/>
        <v>15244980118.400002</v>
      </c>
      <c r="AO258" s="65" t="str">
        <f t="shared" si="61"/>
        <v>3RD LINER</v>
      </c>
      <c r="AP258" s="57">
        <f>IFERROR(VLOOKUP($D258,'Today''s Data'!$A$2:$BG$350,50,FALSE),"")</f>
        <v>-513310</v>
      </c>
    </row>
    <row r="259" spans="2:42" ht="16.5" hidden="1" customHeight="1" x14ac:dyDescent="0.35">
      <c r="B259" s="68">
        <v>254</v>
      </c>
      <c r="C259" s="59" t="s">
        <v>376</v>
      </c>
      <c r="D259" s="93" t="s">
        <v>377</v>
      </c>
      <c r="E259" s="58" t="s">
        <v>27</v>
      </c>
      <c r="F259" s="60" t="s">
        <v>28</v>
      </c>
      <c r="G259" s="65">
        <f>IFERROR(VLOOKUP($D259,'Today''s Data'!$A$2:$BD$350,2,FALSE),"")</f>
        <v>1930</v>
      </c>
      <c r="H259" s="53">
        <f>IFERROR(VLOOKUP($D259,'Today''s Data'!$A$2:$BD$350,4,FALSE),"")</f>
        <v>-5.1999999999999998E-3</v>
      </c>
      <c r="I259" s="14">
        <f>IFERROR(VLOOKUP($D259,'Today''s Data'!$A$2:$BD$350,29,FALSE),"")</f>
        <v>50.502176132700001</v>
      </c>
      <c r="J259" s="65">
        <f>IFERROR(VLOOKUP($D259,'Today''s Data'!$A$2:$BD$350,20,FALSE),"")</f>
        <v>1895.58</v>
      </c>
      <c r="K259" s="65">
        <f>IFERROR(VLOOKUP(D259,'Today''s Data'!$A$2:$BD$350,2,FALSE),"")</f>
        <v>1930</v>
      </c>
      <c r="L259" s="15">
        <f t="shared" si="62"/>
        <v>1.8158030787410753E-2</v>
      </c>
      <c r="M259" s="65">
        <f>IFERROR(VLOOKUP($D259,'Previous Data'!$A$2:$BD$350,20,FALSE),"")</f>
        <v>1892.88</v>
      </c>
      <c r="N259" s="65">
        <f>IFERROR(VLOOKUP($D259,'Previous Data'!$A$2:$BD$350,2,FALSE),"")</f>
        <v>1940</v>
      </c>
      <c r="O259" s="15">
        <f t="shared" si="63"/>
        <v>2.4893284307510189E-2</v>
      </c>
      <c r="P259" s="65">
        <f>IFERROR(VLOOKUP($D259,'Today''s Data'!$A$2:$BD$350,19,FALSE),"")</f>
        <v>1919.64</v>
      </c>
      <c r="Q259" s="65">
        <f>IFERROR(VLOOKUP($D259,'Today''s Data'!$A$2:$BD$350,2,FALSE),"")</f>
        <v>1930</v>
      </c>
      <c r="R259" s="15">
        <f t="shared" si="64"/>
        <v>5.3968452418161218E-3</v>
      </c>
      <c r="S259" s="65">
        <f>IFERROR(VLOOKUP($D259,'Previous Data'!$A$2:$BD$350,19,FALSE),"")</f>
        <v>1917.94</v>
      </c>
      <c r="T259" s="65">
        <f>IFERROR(VLOOKUP($D259,'Previous Data'!$A$2:$BD$350,2,FALSE),"")</f>
        <v>1940</v>
      </c>
      <c r="U259" s="15">
        <f t="shared" si="65"/>
        <v>1.1501923939226433E-2</v>
      </c>
      <c r="V259" s="64">
        <f t="shared" si="66"/>
        <v>1.2692685088469057E-2</v>
      </c>
      <c r="W259" s="65">
        <f>IFERROR(VLOOKUP($D259,'Today''s Data'!$A$2:$BD$350,18,FALSE),"")</f>
        <v>1931.5</v>
      </c>
      <c r="X259" s="65">
        <f>IFERROR(VLOOKUP($D259,'Today''s Data'!$A$2:$BD$350,2,FALSE),"")</f>
        <v>1930</v>
      </c>
      <c r="Y259" s="15">
        <f t="shared" si="67"/>
        <v>7.7720207253886007E-4</v>
      </c>
      <c r="Z259" s="65">
        <f>IFERROR(VLOOKUP($D259,'Previous Data'!$A$2:$BD$350,18,FALSE),"")</f>
        <v>1935.55</v>
      </c>
      <c r="AA259" s="65">
        <f>IFERROR(VLOOKUP($D259,'Previous Data'!$A$2:$BD$350,2,FALSE),"")</f>
        <v>1940</v>
      </c>
      <c r="AB259" s="15">
        <f t="shared" si="68"/>
        <v>2.2990881144894452E-3</v>
      </c>
      <c r="AC259" s="96" t="str">
        <f t="shared" si="69"/>
        <v>AOTS</v>
      </c>
      <c r="AD259" s="69">
        <f>IFERROR(VLOOKUP($D259,'Today''s Data'!$A$2:$BD$350,9,FALSE),"")</f>
        <v>110</v>
      </c>
      <c r="AE259" s="69">
        <f>IFERROR(VLOOKUP($D259,'Today''s Data'!$A$2:$BD$350,39,FALSE),"")</f>
        <v>146</v>
      </c>
      <c r="AF259" s="15">
        <f t="shared" si="70"/>
        <v>0.75342465753424659</v>
      </c>
      <c r="AG259" s="72">
        <f>IFERROR(VLOOKUP($D259,'Today''s Data'!$A$2:$BD$350,10,FALSE),"")</f>
        <v>212300</v>
      </c>
      <c r="AH259" s="15">
        <f>IFERROR(VLOOKUP($D259,'Today''s Data'!$A$2:$BD$350,32,FALSE),"")</f>
        <v>1.2699999999999999E-2</v>
      </c>
      <c r="AI259" s="12" t="str">
        <f>IFERROR(VLOOKUP($D259,'Today''s Data'!$A$2:$BD$350,33,FALSE),"")</f>
        <v>LOW</v>
      </c>
      <c r="AJ259" s="15">
        <f>IFERROR(VLOOKUP($D259,'Today''s Data'!$A$2:$BG$350,48,FALSE),"")</f>
        <v>2.6599999999999999E-2</v>
      </c>
      <c r="AK259" s="15">
        <f>IFERROR(VLOOKUP($D259,'Today''s Data'!$A$2:$BG$350,47,FALSE),"")</f>
        <v>-7.7000000000000002E-3</v>
      </c>
      <c r="AL259" s="15">
        <f>IFERROR(VLOOKUP($D259,'Today''s Data'!$A$2:$BG$350,46,FALSE),"")</f>
        <v>0</v>
      </c>
      <c r="AM259" s="65">
        <v>610478656</v>
      </c>
      <c r="AN259" s="65">
        <f t="shared" si="60"/>
        <v>1178223806080</v>
      </c>
      <c r="AO259" s="65" t="str">
        <f t="shared" si="61"/>
        <v>BLUE CHIP</v>
      </c>
      <c r="AP259" s="57">
        <f>IFERROR(VLOOKUP($D259,'Today''s Data'!$A$2:$BG$350,50,FALSE),"")</f>
        <v>168850</v>
      </c>
    </row>
    <row r="260" spans="2:42" ht="16.5" hidden="1" customHeight="1" x14ac:dyDescent="0.35">
      <c r="B260" s="67">
        <v>255</v>
      </c>
      <c r="C260" s="11" t="s">
        <v>378</v>
      </c>
      <c r="D260" s="92" t="s">
        <v>379</v>
      </c>
      <c r="E260" s="12" t="s">
        <v>14</v>
      </c>
      <c r="F260" s="13" t="s">
        <v>14</v>
      </c>
      <c r="G260" s="65">
        <f>IFERROR(VLOOKUP($D260,'Today''s Data'!$A$2:$BD$350,2,FALSE),"")</f>
        <v>1.01</v>
      </c>
      <c r="H260" s="53">
        <f>IFERROR(VLOOKUP($D260,'Today''s Data'!$A$2:$BD$350,4,FALSE),"")</f>
        <v>0.01</v>
      </c>
      <c r="I260" s="14">
        <f>IFERROR(VLOOKUP($D260,'Today''s Data'!$A$2:$BD$350,29,FALSE),"")</f>
        <v>46.729013736699997</v>
      </c>
      <c r="J260" s="65">
        <f>IFERROR(VLOOKUP($D260,'Today''s Data'!$A$2:$BD$350,20,FALSE),"")</f>
        <v>1.0311999999999999</v>
      </c>
      <c r="K260" s="65">
        <f>IFERROR(VLOOKUP(D260,'Today''s Data'!$A$2:$BD$350,2,FALSE),"")</f>
        <v>1.01</v>
      </c>
      <c r="L260" s="15">
        <f t="shared" si="62"/>
        <v>2.0990099009900877E-2</v>
      </c>
      <c r="M260" s="65">
        <f>IFERROR(VLOOKUP($D260,'Previous Data'!$A$2:$BD$350,20,FALSE),"")</f>
        <v>1.032</v>
      </c>
      <c r="N260" s="65">
        <f>IFERROR(VLOOKUP($D260,'Previous Data'!$A$2:$BD$350,2,FALSE),"")</f>
        <v>1.02</v>
      </c>
      <c r="O260" s="15">
        <f t="shared" si="63"/>
        <v>1.1764705882352951E-2</v>
      </c>
      <c r="P260" s="65">
        <f>IFERROR(VLOOKUP($D260,'Today''s Data'!$A$2:$BD$350,19,FALSE),"")</f>
        <v>1.0251999999999999</v>
      </c>
      <c r="Q260" s="65">
        <f>IFERROR(VLOOKUP($D260,'Today''s Data'!$A$2:$BD$350,2,FALSE),"")</f>
        <v>1.01</v>
      </c>
      <c r="R260" s="15">
        <f t="shared" si="64"/>
        <v>1.5049504950494931E-2</v>
      </c>
      <c r="S260" s="65">
        <f>IFERROR(VLOOKUP($D260,'Previous Data'!$A$2:$BD$350,19,FALSE),"")</f>
        <v>1.0262</v>
      </c>
      <c r="T260" s="65">
        <f>IFERROR(VLOOKUP($D260,'Previous Data'!$A$2:$BD$350,2,FALSE),"")</f>
        <v>1.02</v>
      </c>
      <c r="U260" s="15">
        <f t="shared" si="65"/>
        <v>6.0784313725490034E-3</v>
      </c>
      <c r="V260" s="64">
        <f t="shared" si="66"/>
        <v>5.8525165821303217E-3</v>
      </c>
      <c r="W260" s="65">
        <f>IFERROR(VLOOKUP($D260,'Today''s Data'!$A$2:$BD$350,18,FALSE),"")</f>
        <v>1.0175000000000001</v>
      </c>
      <c r="X260" s="65">
        <f>IFERROR(VLOOKUP($D260,'Today''s Data'!$A$2:$BD$350,2,FALSE),"")</f>
        <v>1.01</v>
      </c>
      <c r="Y260" s="15">
        <f t="shared" si="67"/>
        <v>7.425742574257487E-3</v>
      </c>
      <c r="Z260" s="65">
        <f>IFERROR(VLOOKUP($D260,'Previous Data'!$A$2:$BD$350,18,FALSE),"")</f>
        <v>1.0205</v>
      </c>
      <c r="AA260" s="65">
        <f>IFERROR(VLOOKUP($D260,'Previous Data'!$A$2:$BD$350,2,FALSE),"")</f>
        <v>1.02</v>
      </c>
      <c r="AB260" s="15">
        <f t="shared" si="68"/>
        <v>4.9019607843131855E-4</v>
      </c>
      <c r="AC260" s="96" t="str">
        <f t="shared" si="69"/>
        <v>REVERSE AOTS</v>
      </c>
      <c r="AD260" s="69">
        <f>IFERROR(VLOOKUP($D260,'Today''s Data'!$A$2:$BD$350,9,FALSE),"")</f>
        <v>305000</v>
      </c>
      <c r="AE260" s="69">
        <f>IFERROR(VLOOKUP($D260,'Today''s Data'!$A$2:$BD$350,39,FALSE),"")</f>
        <v>345750</v>
      </c>
      <c r="AF260" s="15">
        <f t="shared" si="70"/>
        <v>0.88214027476500356</v>
      </c>
      <c r="AG260" s="72">
        <f>IFERROR(VLOOKUP($D260,'Today''s Data'!$A$2:$BD$350,10,FALSE),"")</f>
        <v>308090</v>
      </c>
      <c r="AH260" s="15">
        <f>IFERROR(VLOOKUP($D260,'Today''s Data'!$A$2:$BD$350,32,FALSE),"")</f>
        <v>1.8800000000000001E-2</v>
      </c>
      <c r="AI260" s="12" t="str">
        <f>IFERROR(VLOOKUP($D260,'Today''s Data'!$A$2:$BD$350,33,FALSE),"")</f>
        <v>LOW</v>
      </c>
      <c r="AJ260" s="15">
        <f>IFERROR(VLOOKUP($D260,'Today''s Data'!$A$2:$BG$350,48,FALSE),"")</f>
        <v>0</v>
      </c>
      <c r="AK260" s="15">
        <f>IFERROR(VLOOKUP($D260,'Today''s Data'!$A$2:$BG$350,47,FALSE),"")</f>
        <v>-9.7999999999999997E-3</v>
      </c>
      <c r="AL260" s="15">
        <f>IFERROR(VLOOKUP($D260,'Today''s Data'!$A$2:$BG$350,46,FALSE),"")</f>
        <v>0</v>
      </c>
      <c r="AM260" s="65">
        <v>8946450000</v>
      </c>
      <c r="AN260" s="65">
        <f t="shared" si="60"/>
        <v>9035914500</v>
      </c>
      <c r="AO260" s="65" t="str">
        <f t="shared" si="61"/>
        <v>3RD LINER</v>
      </c>
      <c r="AP260" s="57">
        <f>IFERROR(VLOOKUP($D260,'Today''s Data'!$A$2:$BG$350,50,FALSE),"")</f>
        <v>-653600</v>
      </c>
    </row>
    <row r="261" spans="2:42" ht="16.5" hidden="1" customHeight="1" x14ac:dyDescent="0.35">
      <c r="B261" s="67">
        <v>256</v>
      </c>
      <c r="C261" s="59" t="s">
        <v>380</v>
      </c>
      <c r="D261" s="93" t="s">
        <v>381</v>
      </c>
      <c r="E261" s="58" t="s">
        <v>19</v>
      </c>
      <c r="F261" s="60" t="s">
        <v>19</v>
      </c>
      <c r="G261" s="65">
        <f>IFERROR(VLOOKUP($D261,'Today''s Data'!$A$2:$BD$350,2,FALSE),"")</f>
        <v>960</v>
      </c>
      <c r="H261" s="53">
        <f>IFERROR(VLOOKUP($D261,'Today''s Data'!$A$2:$BD$350,4,FALSE),"")</f>
        <v>1.0500000000000001E-2</v>
      </c>
      <c r="I261" s="14">
        <f>IFERROR(VLOOKUP($D261,'Today''s Data'!$A$2:$BD$350,29,FALSE),"")</f>
        <v>37.248383086700002</v>
      </c>
      <c r="J261" s="65">
        <f>IFERROR(VLOOKUP($D261,'Today''s Data'!$A$2:$BD$350,20,FALSE),"")</f>
        <v>983.78499999999997</v>
      </c>
      <c r="K261" s="65">
        <f>IFERROR(VLOOKUP(D261,'Today''s Data'!$A$2:$BD$350,2,FALSE),"")</f>
        <v>960</v>
      </c>
      <c r="L261" s="15">
        <f t="shared" si="62"/>
        <v>2.4776041666666634E-2</v>
      </c>
      <c r="M261" s="65">
        <f>IFERROR(VLOOKUP($D261,'Previous Data'!$A$2:$BD$350,20,FALSE),"")</f>
        <v>982.10500000000002</v>
      </c>
      <c r="N261" s="65">
        <f>IFERROR(VLOOKUP($D261,'Previous Data'!$A$2:$BD$350,2,FALSE),"")</f>
        <v>985</v>
      </c>
      <c r="O261" s="15">
        <f t="shared" si="63"/>
        <v>2.9477499859994418E-3</v>
      </c>
      <c r="P261" s="65">
        <f>IFERROR(VLOOKUP($D261,'Today''s Data'!$A$2:$BD$350,19,FALSE),"")</f>
        <v>1017.34</v>
      </c>
      <c r="Q261" s="65">
        <f>IFERROR(VLOOKUP($D261,'Today''s Data'!$A$2:$BD$350,2,FALSE),"")</f>
        <v>960</v>
      </c>
      <c r="R261" s="15">
        <f t="shared" si="64"/>
        <v>5.9729166666666701E-2</v>
      </c>
      <c r="S261" s="65">
        <f>IFERROR(VLOOKUP($D261,'Previous Data'!$A$2:$BD$350,19,FALSE),"")</f>
        <v>1018.31</v>
      </c>
      <c r="T261" s="65">
        <f>IFERROR(VLOOKUP($D261,'Previous Data'!$A$2:$BD$350,2,FALSE),"")</f>
        <v>985</v>
      </c>
      <c r="U261" s="15">
        <f t="shared" si="65"/>
        <v>3.3817258883248678E-2</v>
      </c>
      <c r="V261" s="64">
        <f t="shared" si="66"/>
        <v>3.4108062229044014E-2</v>
      </c>
      <c r="W261" s="65">
        <f>IFERROR(VLOOKUP($D261,'Today''s Data'!$A$2:$BD$350,18,FALSE),"")</f>
        <v>1011.15</v>
      </c>
      <c r="X261" s="65">
        <f>IFERROR(VLOOKUP($D261,'Today''s Data'!$A$2:$BD$350,2,FALSE),"")</f>
        <v>960</v>
      </c>
      <c r="Y261" s="15">
        <f t="shared" si="67"/>
        <v>5.3281249999999974E-2</v>
      </c>
      <c r="Z261" s="65">
        <f>IFERROR(VLOOKUP($D261,'Previous Data'!$A$2:$BD$350,18,FALSE),"")</f>
        <v>1025.05</v>
      </c>
      <c r="AA261" s="65">
        <f>IFERROR(VLOOKUP($D261,'Previous Data'!$A$2:$BD$350,2,FALSE),"")</f>
        <v>985</v>
      </c>
      <c r="AB261" s="15">
        <f t="shared" si="68"/>
        <v>4.0659898477157314E-2</v>
      </c>
      <c r="AC261" s="96" t="str">
        <f t="shared" si="69"/>
        <v/>
      </c>
      <c r="AD261" s="69">
        <f>IFERROR(VLOOKUP($D261,'Today''s Data'!$A$2:$BD$350,9,FALSE),"")</f>
        <v>297580</v>
      </c>
      <c r="AE261" s="69">
        <f>IFERROR(VLOOKUP($D261,'Today''s Data'!$A$2:$BD$350,39,FALSE),"")</f>
        <v>471302</v>
      </c>
      <c r="AF261" s="15">
        <f t="shared" si="70"/>
        <v>0.63139982431646802</v>
      </c>
      <c r="AG261" s="72">
        <f>IFERROR(VLOOKUP($D261,'Today''s Data'!$A$2:$BD$350,10,FALSE),"")</f>
        <v>285443140</v>
      </c>
      <c r="AH261" s="15">
        <f>IFERROR(VLOOKUP($D261,'Today''s Data'!$A$2:$BD$350,32,FALSE),"")</f>
        <v>3.09E-2</v>
      </c>
      <c r="AI261" s="12" t="str">
        <f>IFERROR(VLOOKUP($D261,'Today''s Data'!$A$2:$BD$350,33,FALSE),"")</f>
        <v>NEUTRAL</v>
      </c>
      <c r="AJ261" s="15">
        <f>IFERROR(VLOOKUP($D261,'Today''s Data'!$A$2:$BG$350,48,FALSE),"")</f>
        <v>-2.93E-2</v>
      </c>
      <c r="AK261" s="15">
        <f>IFERROR(VLOOKUP($D261,'Today''s Data'!$A$2:$BG$350,47,FALSE),"")</f>
        <v>-6.3399999999999998E-2</v>
      </c>
      <c r="AL261" s="15">
        <f>IFERROR(VLOOKUP($D261,'Today''s Data'!$A$2:$BG$350,46,FALSE),"")</f>
        <v>-3.0300000000000001E-2</v>
      </c>
      <c r="AM261" s="65">
        <v>1204582867</v>
      </c>
      <c r="AN261" s="65">
        <f t="shared" si="60"/>
        <v>1156399552320</v>
      </c>
      <c r="AO261" s="65" t="s">
        <v>673</v>
      </c>
      <c r="AP261" s="57">
        <f>IFERROR(VLOOKUP($D261,'Today''s Data'!$A$2:$BG$350,50,FALSE),"")</f>
        <v>-2529519772.5</v>
      </c>
    </row>
    <row r="262" spans="2:42" ht="16.5" hidden="1" customHeight="1" x14ac:dyDescent="0.35">
      <c r="B262" s="68">
        <v>257</v>
      </c>
      <c r="C262" s="11" t="s">
        <v>382</v>
      </c>
      <c r="D262" s="92" t="s">
        <v>383</v>
      </c>
      <c r="E262" s="12" t="s">
        <v>19</v>
      </c>
      <c r="F262" s="13" t="s">
        <v>19</v>
      </c>
      <c r="G262" s="65">
        <f>IFERROR(VLOOKUP($D262,'Today''s Data'!$A$2:$BD$350,2,FALSE),"")</f>
        <v>141</v>
      </c>
      <c r="H262" s="53">
        <f>IFERROR(VLOOKUP($D262,'Today''s Data'!$A$2:$BD$350,4,FALSE),"")</f>
        <v>-2.0799999999999999E-2</v>
      </c>
      <c r="I262" s="14">
        <f>IFERROR(VLOOKUP($D262,'Today''s Data'!$A$2:$BD$350,29,FALSE),"")</f>
        <v>51.545402280399998</v>
      </c>
      <c r="J262" s="65">
        <f>IFERROR(VLOOKUP($D262,'Today''s Data'!$A$2:$BD$350,20,FALSE),"")</f>
        <v>118.35850000000001</v>
      </c>
      <c r="K262" s="65">
        <f>IFERROR(VLOOKUP(D262,'Today''s Data'!$A$2:$BD$350,2,FALSE),"")</f>
        <v>141</v>
      </c>
      <c r="L262" s="15">
        <f t="shared" si="62"/>
        <v>0.19129593565312158</v>
      </c>
      <c r="M262" s="65">
        <f>IFERROR(VLOOKUP($D262,'Previous Data'!$A$2:$BD$350,20,FALSE),"")</f>
        <v>117.46250000000001</v>
      </c>
      <c r="N262" s="65">
        <f>IFERROR(VLOOKUP($D262,'Previous Data'!$A$2:$BD$350,2,FALSE),"")</f>
        <v>145</v>
      </c>
      <c r="O262" s="15">
        <f t="shared" si="63"/>
        <v>0.23443652229434919</v>
      </c>
      <c r="P262" s="65">
        <f>IFERROR(VLOOKUP($D262,'Today''s Data'!$A$2:$BD$350,19,FALSE),"")</f>
        <v>130.75200000000001</v>
      </c>
      <c r="Q262" s="65">
        <f>IFERROR(VLOOKUP($D262,'Today''s Data'!$A$2:$BD$350,2,FALSE),"")</f>
        <v>141</v>
      </c>
      <c r="R262" s="15">
        <f t="shared" si="64"/>
        <v>7.8377386196769372E-2</v>
      </c>
      <c r="S262" s="65">
        <f>IFERROR(VLOOKUP($D262,'Previous Data'!$A$2:$BD$350,19,FALSE),"")</f>
        <v>129.44800000000001</v>
      </c>
      <c r="T262" s="65">
        <f>IFERROR(VLOOKUP($D262,'Previous Data'!$A$2:$BD$350,2,FALSE),"")</f>
        <v>145</v>
      </c>
      <c r="U262" s="15">
        <f t="shared" si="65"/>
        <v>0.12014090600086515</v>
      </c>
      <c r="V262" s="64">
        <f t="shared" si="66"/>
        <v>0.10471153318097139</v>
      </c>
      <c r="W262" s="65">
        <f>IFERROR(VLOOKUP($D262,'Today''s Data'!$A$2:$BD$350,18,FALSE),"")</f>
        <v>144.72999999999999</v>
      </c>
      <c r="X262" s="65">
        <f>IFERROR(VLOOKUP($D262,'Today''s Data'!$A$2:$BD$350,2,FALSE),"")</f>
        <v>141</v>
      </c>
      <c r="Y262" s="15">
        <f t="shared" si="67"/>
        <v>2.6453900709219786E-2</v>
      </c>
      <c r="Z262" s="65">
        <f>IFERROR(VLOOKUP($D262,'Previous Data'!$A$2:$BD$350,18,FALSE),"")</f>
        <v>144.43</v>
      </c>
      <c r="AA262" s="65">
        <f>IFERROR(VLOOKUP($D262,'Previous Data'!$A$2:$BD$350,2,FALSE),"")</f>
        <v>145</v>
      </c>
      <c r="AB262" s="15">
        <f t="shared" si="68"/>
        <v>3.9465485010038992E-3</v>
      </c>
      <c r="AC262" s="96" t="str">
        <f t="shared" si="69"/>
        <v>AOTS</v>
      </c>
      <c r="AD262" s="69">
        <f>IFERROR(VLOOKUP($D262,'Today''s Data'!$A$2:$BD$350,9,FALSE),"")</f>
        <v>416680</v>
      </c>
      <c r="AE262" s="69">
        <f>IFERROR(VLOOKUP($D262,'Today''s Data'!$A$2:$BD$350,39,FALSE),"")</f>
        <v>536048</v>
      </c>
      <c r="AF262" s="15">
        <f t="shared" si="70"/>
        <v>0.77731844909411096</v>
      </c>
      <c r="AG262" s="72">
        <f>IFERROR(VLOOKUP($D262,'Today''s Data'!$A$2:$BD$350,10,FALSE),"")</f>
        <v>59304316</v>
      </c>
      <c r="AH262" s="15">
        <f>IFERROR(VLOOKUP($D262,'Today''s Data'!$A$2:$BD$350,32,FALSE),"")</f>
        <v>2.63E-2</v>
      </c>
      <c r="AI262" s="12" t="str">
        <f>IFERROR(VLOOKUP($D262,'Today''s Data'!$A$2:$BD$350,33,FALSE),"")</f>
        <v>LOW</v>
      </c>
      <c r="AJ262" s="15">
        <f>IFERROR(VLOOKUP($D262,'Today''s Data'!$A$2:$BG$350,48,FALSE),"")</f>
        <v>-2.8299999999999999E-2</v>
      </c>
      <c r="AK262" s="15">
        <f>IFERROR(VLOOKUP($D262,'Today''s Data'!$A$2:$BG$350,47,FALSE),"")</f>
        <v>-2.0799999999999999E-2</v>
      </c>
      <c r="AL262" s="15">
        <f>IFERROR(VLOOKUP($D262,'Today''s Data'!$A$2:$BG$350,46,FALSE),"")</f>
        <v>0.26340000000000002</v>
      </c>
      <c r="AM262" s="65">
        <v>2378524978</v>
      </c>
      <c r="AN262" s="65">
        <f t="shared" si="60"/>
        <v>335372021898</v>
      </c>
      <c r="AO262" s="65" t="s">
        <v>673</v>
      </c>
      <c r="AP262" s="57">
        <f>IFERROR(VLOOKUP($D262,'Today''s Data'!$A$2:$BG$350,50,FALSE),"")</f>
        <v>-99696957</v>
      </c>
    </row>
    <row r="263" spans="2:42" ht="16.5" hidden="1" customHeight="1" x14ac:dyDescent="0.35">
      <c r="B263" s="67">
        <v>258</v>
      </c>
      <c r="C263" s="59" t="s">
        <v>384</v>
      </c>
      <c r="D263" s="93" t="s">
        <v>385</v>
      </c>
      <c r="E263" s="58" t="s">
        <v>19</v>
      </c>
      <c r="F263" s="60" t="s">
        <v>19</v>
      </c>
      <c r="G263" s="65">
        <f>IFERROR(VLOOKUP($D263,'Today''s Data'!$A$2:$BD$350,2,FALSE),"")</f>
        <v>76.2</v>
      </c>
      <c r="H263" s="53">
        <f>IFERROR(VLOOKUP($D263,'Today''s Data'!$A$2:$BD$350,4,FALSE),"")</f>
        <v>-1.2999999999999999E-2</v>
      </c>
      <c r="I263" s="14">
        <f>IFERROR(VLOOKUP($D263,'Today''s Data'!$A$2:$BD$350,29,FALSE),"")</f>
        <v>42.208007763799998</v>
      </c>
      <c r="J263" s="65">
        <f>IFERROR(VLOOKUP($D263,'Today''s Data'!$A$2:$BD$350,20,FALSE),"")</f>
        <v>76.274500000000003</v>
      </c>
      <c r="K263" s="65">
        <f>IFERROR(VLOOKUP(D263,'Today''s Data'!$A$2:$BD$350,2,FALSE),"")</f>
        <v>76.2</v>
      </c>
      <c r="L263" s="15">
        <f t="shared" si="62"/>
        <v>9.7769028871391673E-4</v>
      </c>
      <c r="M263" s="65">
        <f>IFERROR(VLOOKUP($D263,'Previous Data'!$A$2:$BD$350,20,FALSE),"")</f>
        <v>76.277500000000003</v>
      </c>
      <c r="N263" s="65">
        <f>IFERROR(VLOOKUP($D263,'Previous Data'!$A$2:$BD$350,2,FALSE),"")</f>
        <v>77.2</v>
      </c>
      <c r="O263" s="15">
        <f t="shared" si="63"/>
        <v>1.2093998885647791E-2</v>
      </c>
      <c r="P263" s="65">
        <f>IFERROR(VLOOKUP($D263,'Today''s Data'!$A$2:$BD$350,19,FALSE),"")</f>
        <v>76.703999999999994</v>
      </c>
      <c r="Q263" s="65">
        <f>IFERROR(VLOOKUP($D263,'Today''s Data'!$A$2:$BD$350,2,FALSE),"")</f>
        <v>76.2</v>
      </c>
      <c r="R263" s="15">
        <f t="shared" si="64"/>
        <v>6.6141732283463341E-3</v>
      </c>
      <c r="S263" s="65">
        <f>IFERROR(VLOOKUP($D263,'Previous Data'!$A$2:$BD$350,19,FALSE),"")</f>
        <v>76.72</v>
      </c>
      <c r="T263" s="65">
        <f>IFERROR(VLOOKUP($D263,'Previous Data'!$A$2:$BD$350,2,FALSE),"")</f>
        <v>77.2</v>
      </c>
      <c r="U263" s="15">
        <f t="shared" si="65"/>
        <v>6.2565172054223671E-3</v>
      </c>
      <c r="V263" s="64">
        <f t="shared" si="66"/>
        <v>5.6309775875291249E-3</v>
      </c>
      <c r="W263" s="65">
        <f>IFERROR(VLOOKUP($D263,'Today''s Data'!$A$2:$BD$350,18,FALSE),"")</f>
        <v>76.777500000000003</v>
      </c>
      <c r="X263" s="65">
        <f>IFERROR(VLOOKUP($D263,'Today''s Data'!$A$2:$BD$350,2,FALSE),"")</f>
        <v>76.2</v>
      </c>
      <c r="Y263" s="15">
        <f t="shared" si="67"/>
        <v>7.5787401574803218E-3</v>
      </c>
      <c r="Z263" s="65">
        <f>IFERROR(VLOOKUP($D263,'Previous Data'!$A$2:$BD$350,18,FALSE),"")</f>
        <v>76.792500000000004</v>
      </c>
      <c r="AA263" s="65">
        <f>IFERROR(VLOOKUP($D263,'Previous Data'!$A$2:$BD$350,2,FALSE),"")</f>
        <v>77.2</v>
      </c>
      <c r="AB263" s="15">
        <f t="shared" si="68"/>
        <v>5.3065077969853677E-3</v>
      </c>
      <c r="AC263" s="96" t="str">
        <f t="shared" si="69"/>
        <v>AOTS</v>
      </c>
      <c r="AD263" s="69">
        <f>IFERROR(VLOOKUP($D263,'Today''s Data'!$A$2:$BD$350,9,FALSE),"")</f>
        <v>17810</v>
      </c>
      <c r="AE263" s="69">
        <f>IFERROR(VLOOKUP($D263,'Today''s Data'!$A$2:$BD$350,39,FALSE),"")</f>
        <v>4665</v>
      </c>
      <c r="AF263" s="15">
        <f t="shared" si="70"/>
        <v>3.817792068595927</v>
      </c>
      <c r="AG263" s="72">
        <f>IFERROR(VLOOKUP($D263,'Today''s Data'!$A$2:$BD$350,10,FALSE),"")</f>
        <v>1357122</v>
      </c>
      <c r="AH263" s="15">
        <f>IFERROR(VLOOKUP($D263,'Today''s Data'!$A$2:$BD$350,32,FALSE),"")</f>
        <v>5.3E-3</v>
      </c>
      <c r="AI263" s="12" t="str">
        <f>IFERROR(VLOOKUP($D263,'Today''s Data'!$A$2:$BD$350,33,FALSE),"")</f>
        <v>LOW</v>
      </c>
      <c r="AJ263" s="15">
        <f>IFERROR(VLOOKUP($D263,'Today''s Data'!$A$2:$BG$350,48,FALSE),"")</f>
        <v>-1.04E-2</v>
      </c>
      <c r="AK263" s="15">
        <f>IFERROR(VLOOKUP($D263,'Today''s Data'!$A$2:$BG$350,47,FALSE),"")</f>
        <v>-1.04E-2</v>
      </c>
      <c r="AL263" s="15">
        <f>IFERROR(VLOOKUP($D263,'Today''s Data'!$A$2:$BG$350,46,FALSE),"")</f>
        <v>-3.8999999999999998E-3</v>
      </c>
      <c r="AM263" s="65">
        <v>90428200</v>
      </c>
      <c r="AN263" s="65">
        <f t="shared" ref="AN263:AN302" si="71">IFERROR(AM263*G263,"")</f>
        <v>6890628840</v>
      </c>
      <c r="AO263" s="65" t="str">
        <f t="shared" ref="AO263:AO302" si="72">IF(AN263&gt;200000000000,"BLUE CHIP",IF(AND(AN263&gt;100000000000,AN263&lt;200000000000),"2ND LINER",IF(AND(AN263&gt;3000000000,AN263&lt;100000000000),"3RD LINER",IF(AN263&lt;3000000000,"4TH LINER",""))))</f>
        <v>3RD LINER</v>
      </c>
      <c r="AP263" s="57">
        <f>IFERROR(VLOOKUP($D263,'Today''s Data'!$A$2:$BG$350,50,FALSE),"")</f>
        <v>-1530000</v>
      </c>
    </row>
    <row r="264" spans="2:42" ht="16.5" hidden="1" customHeight="1" x14ac:dyDescent="0.35">
      <c r="B264" s="67">
        <v>259</v>
      </c>
      <c r="C264" s="11"/>
      <c r="D264" s="92" t="s">
        <v>583</v>
      </c>
      <c r="E264" s="12"/>
      <c r="F264" s="13"/>
      <c r="G264" s="65">
        <f>IFERROR(VLOOKUP($D264,'Today''s Data'!$A$2:$BD$350,2,FALSE),"")</f>
        <v>80</v>
      </c>
      <c r="H264" s="53">
        <f>IFERROR(VLOOKUP($D264,'Today''s Data'!$A$2:$BD$350,4,FALSE),"")</f>
        <v>1.2699999999999999E-2</v>
      </c>
      <c r="I264" s="14">
        <f>IFERROR(VLOOKUP($D264,'Today''s Data'!$A$2:$BD$350,29,FALSE),"")</f>
        <v>47.7673964747</v>
      </c>
      <c r="J264" s="65">
        <f>IFERROR(VLOOKUP($D264,'Today''s Data'!$A$2:$BD$350,20,FALSE),"")</f>
        <v>80.813999999999993</v>
      </c>
      <c r="K264" s="65">
        <f>IFERROR(VLOOKUP(D264,'Today''s Data'!$A$2:$BD$350,2,FALSE),"")</f>
        <v>80</v>
      </c>
      <c r="L264" s="15">
        <f t="shared" si="62"/>
        <v>1.0174999999999912E-2</v>
      </c>
      <c r="M264" s="65">
        <f>IFERROR(VLOOKUP($D264,'Previous Data'!$A$2:$BD$350,20,FALSE),"")</f>
        <v>80.837500000000006</v>
      </c>
      <c r="N264" s="65">
        <f>IFERROR(VLOOKUP($D264,'Previous Data'!$A$2:$BD$350,2,FALSE),"")</f>
        <v>80</v>
      </c>
      <c r="O264" s="15">
        <f t="shared" si="63"/>
        <v>1.0468750000000072E-2</v>
      </c>
      <c r="P264" s="65">
        <f>IFERROR(VLOOKUP($D264,'Today''s Data'!$A$2:$BD$350,19,FALSE),"")</f>
        <v>80.400000000000006</v>
      </c>
      <c r="Q264" s="65">
        <f>IFERROR(VLOOKUP($D264,'Today''s Data'!$A$2:$BD$350,2,FALSE),"")</f>
        <v>80</v>
      </c>
      <c r="R264" s="15">
        <f t="shared" si="64"/>
        <v>5.0000000000000712E-3</v>
      </c>
      <c r="S264" s="65">
        <f>IFERROR(VLOOKUP($D264,'Previous Data'!$A$2:$BD$350,19,FALSE),"")</f>
        <v>80.486000000000004</v>
      </c>
      <c r="T264" s="65">
        <f>IFERROR(VLOOKUP($D264,'Previous Data'!$A$2:$BD$350,2,FALSE),"")</f>
        <v>80</v>
      </c>
      <c r="U264" s="15">
        <f t="shared" si="65"/>
        <v>6.0750000000000526E-3</v>
      </c>
      <c r="V264" s="64">
        <f t="shared" si="66"/>
        <v>5.1492537313431244E-3</v>
      </c>
      <c r="W264" s="65">
        <f>IFERROR(VLOOKUP($D264,'Today''s Data'!$A$2:$BD$350,18,FALSE),"")</f>
        <v>80.534999999999997</v>
      </c>
      <c r="X264" s="65">
        <f>IFERROR(VLOOKUP($D264,'Today''s Data'!$A$2:$BD$350,2,FALSE),"")</f>
        <v>80</v>
      </c>
      <c r="Y264" s="15">
        <f t="shared" si="67"/>
        <v>6.6874999999999574E-3</v>
      </c>
      <c r="Z264" s="65">
        <f>IFERROR(VLOOKUP($D264,'Previous Data'!$A$2:$BD$350,18,FALSE),"")</f>
        <v>80.685000000000002</v>
      </c>
      <c r="AA264" s="65">
        <f>IFERROR(VLOOKUP($D264,'Previous Data'!$A$2:$BD$350,2,FALSE),"")</f>
        <v>80</v>
      </c>
      <c r="AB264" s="15">
        <f t="shared" si="68"/>
        <v>8.5625000000000284E-3</v>
      </c>
      <c r="AC264" s="96" t="str">
        <f t="shared" si="69"/>
        <v/>
      </c>
      <c r="AD264" s="69">
        <f>IFERROR(VLOOKUP($D264,'Today''s Data'!$A$2:$BD$350,9,FALSE),"")</f>
        <v>62930</v>
      </c>
      <c r="AE264" s="69">
        <f>IFERROR(VLOOKUP($D264,'Today''s Data'!$A$2:$BD$350,39,FALSE),"")</f>
        <v>49573</v>
      </c>
      <c r="AF264" s="15">
        <f t="shared" si="70"/>
        <v>1.2694410263651585</v>
      </c>
      <c r="AG264" s="72">
        <f>IFERROR(VLOOKUP($D264,'Today''s Data'!$A$2:$BD$350,10,FALSE),"")</f>
        <v>5035605</v>
      </c>
      <c r="AH264" s="15">
        <f>IFERROR(VLOOKUP($D264,'Today''s Data'!$A$2:$BD$350,32,FALSE),"")</f>
        <v>1.4500000000000001E-2</v>
      </c>
      <c r="AI264" s="12" t="str">
        <f>IFERROR(VLOOKUP($D264,'Today''s Data'!$A$2:$BD$350,33,FALSE),"")</f>
        <v>LOW</v>
      </c>
      <c r="AJ264" s="15">
        <f>IFERROR(VLOOKUP($D264,'Today''s Data'!$A$2:$BG$350,48,FALSE),"")</f>
        <v>0</v>
      </c>
      <c r="AK264" s="15">
        <f>IFERROR(VLOOKUP($D264,'Today''s Data'!$A$2:$BG$350,47,FALSE),"")</f>
        <v>-1.4800000000000001E-2</v>
      </c>
      <c r="AL264" s="15">
        <f>IFERROR(VLOOKUP($D264,'Today''s Data'!$A$2:$BG$350,46,FALSE),"")</f>
        <v>0</v>
      </c>
      <c r="AM264" s="65">
        <v>255559400</v>
      </c>
      <c r="AN264" s="65">
        <f t="shared" si="71"/>
        <v>20444752000</v>
      </c>
      <c r="AO264" s="65" t="str">
        <f t="shared" si="72"/>
        <v>3RD LINER</v>
      </c>
      <c r="AP264" s="57">
        <f>IFERROR(VLOOKUP($D264,'Today''s Data'!$A$2:$BG$350,50,FALSE),"")</f>
        <v>-3279732.5</v>
      </c>
    </row>
    <row r="265" spans="2:42" ht="16.5" hidden="1" customHeight="1" x14ac:dyDescent="0.35">
      <c r="B265" s="68">
        <v>260</v>
      </c>
      <c r="C265" s="11" t="s">
        <v>454</v>
      </c>
      <c r="D265" s="92" t="s">
        <v>435</v>
      </c>
      <c r="E265" s="12" t="s">
        <v>19</v>
      </c>
      <c r="F265" s="13" t="s">
        <v>19</v>
      </c>
      <c r="G265" s="65">
        <f>IFERROR(VLOOKUP($D265,'Today''s Data'!$A$2:$BD$350,2,FALSE),"")</f>
        <v>75.7</v>
      </c>
      <c r="H265" s="53">
        <f>IFERROR(VLOOKUP($D265,'Today''s Data'!$A$2:$BD$350,4,FALSE),"")</f>
        <v>-7.9000000000000008E-3</v>
      </c>
      <c r="I265" s="14">
        <f>IFERROR(VLOOKUP($D265,'Today''s Data'!$A$2:$BD$350,29,FALSE),"")</f>
        <v>48.1293018661</v>
      </c>
      <c r="J265" s="65">
        <f>IFERROR(VLOOKUP($D265,'Today''s Data'!$A$2:$BD$350,20,FALSE),"")</f>
        <v>76.402500000000003</v>
      </c>
      <c r="K265" s="65">
        <f>IFERROR(VLOOKUP(D265,'Today''s Data'!$A$2:$BD$350,2,FALSE),"")</f>
        <v>75.7</v>
      </c>
      <c r="L265" s="15">
        <f t="shared" si="62"/>
        <v>9.2800528401585283E-3</v>
      </c>
      <c r="M265" s="65">
        <f>IFERROR(VLOOKUP($D265,'Previous Data'!$A$2:$BD$350,20,FALSE),"")</f>
        <v>76.423500000000004</v>
      </c>
      <c r="N265" s="65">
        <f>IFERROR(VLOOKUP($D265,'Previous Data'!$A$2:$BD$350,2,FALSE),"")</f>
        <v>76.3</v>
      </c>
      <c r="O265" s="15">
        <f t="shared" si="63"/>
        <v>1.6186107470512064E-3</v>
      </c>
      <c r="P265" s="65">
        <f>IFERROR(VLOOKUP($D265,'Today''s Data'!$A$2:$BD$350,19,FALSE),"")</f>
        <v>76.111000000000004</v>
      </c>
      <c r="Q265" s="65">
        <f>IFERROR(VLOOKUP($D265,'Today''s Data'!$A$2:$BD$350,2,FALSE),"")</f>
        <v>75.7</v>
      </c>
      <c r="R265" s="15">
        <f t="shared" si="64"/>
        <v>5.429326287978882E-3</v>
      </c>
      <c r="S265" s="65">
        <f>IFERROR(VLOOKUP($D265,'Previous Data'!$A$2:$BD$350,19,FALSE),"")</f>
        <v>76.147000000000006</v>
      </c>
      <c r="T265" s="65">
        <f>IFERROR(VLOOKUP($D265,'Previous Data'!$A$2:$BD$350,2,FALSE),"")</f>
        <v>76.3</v>
      </c>
      <c r="U265" s="15">
        <f t="shared" si="65"/>
        <v>2.0092715405727289E-3</v>
      </c>
      <c r="V265" s="64">
        <f t="shared" si="66"/>
        <v>3.8299325984417387E-3</v>
      </c>
      <c r="W265" s="65">
        <f>IFERROR(VLOOKUP($D265,'Today''s Data'!$A$2:$BD$350,18,FALSE),"")</f>
        <v>75.784999999999997</v>
      </c>
      <c r="X265" s="65">
        <f>IFERROR(VLOOKUP($D265,'Today''s Data'!$A$2:$BD$350,2,FALSE),"")</f>
        <v>75.7</v>
      </c>
      <c r="Y265" s="15">
        <f t="shared" si="67"/>
        <v>1.122853368560023E-3</v>
      </c>
      <c r="Z265" s="65">
        <f>IFERROR(VLOOKUP($D265,'Previous Data'!$A$2:$BD$350,18,FALSE),"")</f>
        <v>75.825000000000003</v>
      </c>
      <c r="AA265" s="65">
        <f>IFERROR(VLOOKUP($D265,'Previous Data'!$A$2:$BD$350,2,FALSE),"")</f>
        <v>76.3</v>
      </c>
      <c r="AB265" s="15">
        <f t="shared" si="68"/>
        <v>6.2644246620506992E-3</v>
      </c>
      <c r="AC265" s="96" t="str">
        <f t="shared" si="69"/>
        <v>REVERSE AOTS</v>
      </c>
      <c r="AD265" s="69">
        <f>IFERROR(VLOOKUP($D265,'Today''s Data'!$A$2:$BD$350,9,FALSE),"")</f>
        <v>4400</v>
      </c>
      <c r="AE265" s="69">
        <f>IFERROR(VLOOKUP($D265,'Today''s Data'!$A$2:$BD$350,39,FALSE),"")</f>
        <v>6611</v>
      </c>
      <c r="AF265" s="15">
        <f t="shared" si="70"/>
        <v>0.66555740432612309</v>
      </c>
      <c r="AG265" s="72">
        <f>IFERROR(VLOOKUP($D265,'Today''s Data'!$A$2:$BD$350,10,FALSE),"")</f>
        <v>333080</v>
      </c>
      <c r="AH265" s="15">
        <f>IFERROR(VLOOKUP($D265,'Today''s Data'!$A$2:$BD$350,32,FALSE),"")</f>
        <v>6.7000000000000002E-3</v>
      </c>
      <c r="AI265" s="12" t="str">
        <f>IFERROR(VLOOKUP($D265,'Today''s Data'!$A$2:$BD$350,33,FALSE),"")</f>
        <v>LOW</v>
      </c>
      <c r="AJ265" s="15">
        <f>IFERROR(VLOOKUP($D265,'Today''s Data'!$A$2:$BG$350,48,FALSE),"")</f>
        <v>3.3E-3</v>
      </c>
      <c r="AK265" s="15">
        <f>IFERROR(VLOOKUP($D265,'Today''s Data'!$A$2:$BG$350,47,FALSE),"")</f>
        <v>0</v>
      </c>
      <c r="AL265" s="15">
        <f>IFERROR(VLOOKUP($D265,'Today''s Data'!$A$2:$BG$350,46,FALSE),"")</f>
        <v>6.9999999999999999E-4</v>
      </c>
      <c r="AM265" s="65">
        <v>89333400</v>
      </c>
      <c r="AN265" s="65">
        <f t="shared" si="71"/>
        <v>6762538380</v>
      </c>
      <c r="AO265" s="65" t="str">
        <f t="shared" si="72"/>
        <v>3RD LINER</v>
      </c>
      <c r="AP265" s="57">
        <f>IFERROR(VLOOKUP($D265,'Today''s Data'!$A$2:$BG$350,50,FALSE),"")</f>
        <v>2295</v>
      </c>
    </row>
    <row r="266" spans="2:42" ht="16.5" hidden="1" customHeight="1" x14ac:dyDescent="0.35">
      <c r="B266" s="67">
        <v>261</v>
      </c>
      <c r="C266" s="59" t="s">
        <v>382</v>
      </c>
      <c r="D266" s="93" t="s">
        <v>436</v>
      </c>
      <c r="E266" s="58" t="s">
        <v>19</v>
      </c>
      <c r="F266" s="60" t="s">
        <v>19</v>
      </c>
      <c r="G266" s="65">
        <f>IFERROR(VLOOKUP($D266,'Today''s Data'!$A$2:$BD$350,2,FALSE),"")</f>
        <v>77</v>
      </c>
      <c r="H266" s="53">
        <f>IFERROR(VLOOKUP($D266,'Today''s Data'!$A$2:$BD$350,4,FALSE),"")</f>
        <v>2.6700000000000002E-2</v>
      </c>
      <c r="I266" s="14">
        <f>IFERROR(VLOOKUP($D266,'Today''s Data'!$A$2:$BD$350,29,FALSE),"")</f>
        <v>50.230063285599996</v>
      </c>
      <c r="J266" s="65">
        <f>IFERROR(VLOOKUP($D266,'Today''s Data'!$A$2:$BD$350,20,FALSE),"")</f>
        <v>78.152000000000001</v>
      </c>
      <c r="K266" s="65">
        <f>IFERROR(VLOOKUP(D266,'Today''s Data'!$A$2:$BD$350,2,FALSE),"")</f>
        <v>77</v>
      </c>
      <c r="L266" s="15">
        <f t="shared" si="62"/>
        <v>1.4961038961038974E-2</v>
      </c>
      <c r="M266" s="65">
        <f>IFERROR(VLOOKUP($D266,'Previous Data'!$A$2:$BD$350,20,FALSE),"")</f>
        <v>78.195999999999998</v>
      </c>
      <c r="N266" s="65">
        <f>IFERROR(VLOOKUP($D266,'Previous Data'!$A$2:$BD$350,2,FALSE),"")</f>
        <v>77</v>
      </c>
      <c r="O266" s="15">
        <f t="shared" si="63"/>
        <v>1.5532467532467505E-2</v>
      </c>
      <c r="P266" s="65">
        <f>IFERROR(VLOOKUP($D266,'Today''s Data'!$A$2:$BD$350,19,FALSE),"")</f>
        <v>77.453000000000003</v>
      </c>
      <c r="Q266" s="65">
        <f>IFERROR(VLOOKUP($D266,'Today''s Data'!$A$2:$BD$350,2,FALSE),"")</f>
        <v>77</v>
      </c>
      <c r="R266" s="15">
        <f t="shared" si="64"/>
        <v>5.8831168831169215E-3</v>
      </c>
      <c r="S266" s="65">
        <f>IFERROR(VLOOKUP($D266,'Previous Data'!$A$2:$BD$350,19,FALSE),"")</f>
        <v>77.537000000000006</v>
      </c>
      <c r="T266" s="65">
        <f>IFERROR(VLOOKUP($D266,'Previous Data'!$A$2:$BD$350,2,FALSE),"")</f>
        <v>77</v>
      </c>
      <c r="U266" s="15">
        <f t="shared" si="65"/>
        <v>6.9740259740260534E-3</v>
      </c>
      <c r="V266" s="64">
        <f t="shared" si="66"/>
        <v>9.0248279601822783E-3</v>
      </c>
      <c r="W266" s="65">
        <f>IFERROR(VLOOKUP($D266,'Today''s Data'!$A$2:$BD$350,18,FALSE),"")</f>
        <v>76.862499999999997</v>
      </c>
      <c r="X266" s="65">
        <f>IFERROR(VLOOKUP($D266,'Today''s Data'!$A$2:$BD$350,2,FALSE),"")</f>
        <v>77</v>
      </c>
      <c r="Y266" s="15">
        <f t="shared" si="67"/>
        <v>1.7889087656529888E-3</v>
      </c>
      <c r="Z266" s="65">
        <f>IFERROR(VLOOKUP($D266,'Previous Data'!$A$2:$BD$350,18,FALSE),"")</f>
        <v>76.92</v>
      </c>
      <c r="AA266" s="65">
        <f>IFERROR(VLOOKUP($D266,'Previous Data'!$A$2:$BD$350,2,FALSE),"")</f>
        <v>77</v>
      </c>
      <c r="AB266" s="15">
        <f t="shared" si="68"/>
        <v>1.0400416016640443E-3</v>
      </c>
      <c r="AC266" s="96" t="str">
        <f t="shared" si="69"/>
        <v>REVERSE AOTS</v>
      </c>
      <c r="AD266" s="69">
        <f>IFERROR(VLOOKUP($D266,'Today''s Data'!$A$2:$BD$350,9,FALSE),"")</f>
        <v>19900</v>
      </c>
      <c r="AE266" s="69">
        <f>IFERROR(VLOOKUP($D266,'Today''s Data'!$A$2:$BD$350,39,FALSE),"")</f>
        <v>18013</v>
      </c>
      <c r="AF266" s="15">
        <f t="shared" si="70"/>
        <v>1.104757675012491</v>
      </c>
      <c r="AG266" s="72">
        <f>IFERROR(VLOOKUP($D266,'Today''s Data'!$A$2:$BD$350,10,FALSE),"")</f>
        <v>1532300</v>
      </c>
      <c r="AH266" s="15">
        <f>IFERROR(VLOOKUP($D266,'Today''s Data'!$A$2:$BD$350,32,FALSE),"")</f>
        <v>8.3999999999999995E-3</v>
      </c>
      <c r="AI266" s="12" t="str">
        <f>IFERROR(VLOOKUP($D266,'Today''s Data'!$A$2:$BD$350,33,FALSE),"")</f>
        <v>LOW</v>
      </c>
      <c r="AJ266" s="15">
        <f>IFERROR(VLOOKUP($D266,'Today''s Data'!$A$2:$BG$350,48,FALSE),"")</f>
        <v>0</v>
      </c>
      <c r="AK266" s="15">
        <f>IFERROR(VLOOKUP($D266,'Today''s Data'!$A$2:$BG$350,47,FALSE),"")</f>
        <v>0</v>
      </c>
      <c r="AL266" s="15">
        <f>IFERROR(VLOOKUP($D266,'Today''s Data'!$A$2:$BG$350,46,FALSE),"")</f>
        <v>6.4999999999999997E-3</v>
      </c>
      <c r="AM266" s="65">
        <v>134000100</v>
      </c>
      <c r="AN266" s="65">
        <f t="shared" si="71"/>
        <v>10318007700</v>
      </c>
      <c r="AO266" s="65" t="str">
        <f t="shared" si="72"/>
        <v>3RD LINER</v>
      </c>
      <c r="AP266" s="57">
        <f>IFERROR(VLOOKUP($D266,'Today''s Data'!$A$2:$BG$350,50,FALSE),"")</f>
        <v>0</v>
      </c>
    </row>
    <row r="267" spans="2:42" ht="16.5" hidden="1" customHeight="1" x14ac:dyDescent="0.35">
      <c r="B267" s="67">
        <v>262</v>
      </c>
      <c r="C267" s="11" t="s">
        <v>455</v>
      </c>
      <c r="D267" s="92" t="s">
        <v>437</v>
      </c>
      <c r="E267" s="12" t="s">
        <v>19</v>
      </c>
      <c r="F267" s="13" t="s">
        <v>19</v>
      </c>
      <c r="G267" s="65">
        <f>IFERROR(VLOOKUP($D267,'Today''s Data'!$A$2:$BD$350,2,FALSE),"")</f>
        <v>78.849999999999994</v>
      </c>
      <c r="H267" s="53">
        <f>IFERROR(VLOOKUP($D267,'Today''s Data'!$A$2:$BD$350,4,FALSE),"")</f>
        <v>-1.9E-3</v>
      </c>
      <c r="I267" s="14">
        <f>IFERROR(VLOOKUP($D267,'Today''s Data'!$A$2:$BD$350,29,FALSE),"")</f>
        <v>43.680161194900002</v>
      </c>
      <c r="J267" s="65">
        <f>IFERROR(VLOOKUP($D267,'Today''s Data'!$A$2:$BD$350,20,FALSE),"")</f>
        <v>80.757000000000005</v>
      </c>
      <c r="K267" s="65">
        <f>IFERROR(VLOOKUP(D267,'Today''s Data'!$A$2:$BD$350,2,FALSE),"")</f>
        <v>78.849999999999994</v>
      </c>
      <c r="L267" s="15">
        <f t="shared" si="62"/>
        <v>2.4185161699429435E-2</v>
      </c>
      <c r="M267" s="65">
        <f>IFERROR(VLOOKUP($D267,'Previous Data'!$A$2:$BD$350,20,FALSE),"")</f>
        <v>80.757000000000005</v>
      </c>
      <c r="N267" s="65">
        <f>IFERROR(VLOOKUP($D267,'Previous Data'!$A$2:$BD$350,2,FALSE),"")</f>
        <v>78.849999999999994</v>
      </c>
      <c r="O267" s="15">
        <f t="shared" si="63"/>
        <v>2.4185161699429435E-2</v>
      </c>
      <c r="P267" s="65">
        <f>IFERROR(VLOOKUP($D267,'Today''s Data'!$A$2:$BD$350,19,FALSE),"")</f>
        <v>80.305000000000007</v>
      </c>
      <c r="Q267" s="65">
        <f>IFERROR(VLOOKUP($D267,'Today''s Data'!$A$2:$BD$350,2,FALSE),"")</f>
        <v>78.849999999999994</v>
      </c>
      <c r="R267" s="15">
        <f t="shared" si="64"/>
        <v>1.845275840202933E-2</v>
      </c>
      <c r="S267" s="65">
        <f>IFERROR(VLOOKUP($D267,'Previous Data'!$A$2:$BD$350,19,FALSE),"")</f>
        <v>80.305000000000007</v>
      </c>
      <c r="T267" s="65">
        <f>IFERROR(VLOOKUP($D267,'Previous Data'!$A$2:$BD$350,2,FALSE),"")</f>
        <v>78.849999999999994</v>
      </c>
      <c r="U267" s="15">
        <f t="shared" si="65"/>
        <v>1.845275840202933E-2</v>
      </c>
      <c r="V267" s="64">
        <f t="shared" si="66"/>
        <v>5.6285411867255854E-3</v>
      </c>
      <c r="W267" s="65">
        <f>IFERROR(VLOOKUP($D267,'Today''s Data'!$A$2:$BD$350,18,FALSE),"")</f>
        <v>79.412499999999994</v>
      </c>
      <c r="X267" s="65">
        <f>IFERROR(VLOOKUP($D267,'Today''s Data'!$A$2:$BD$350,2,FALSE),"")</f>
        <v>78.849999999999994</v>
      </c>
      <c r="Y267" s="15">
        <f t="shared" si="67"/>
        <v>7.1337983512999373E-3</v>
      </c>
      <c r="Z267" s="65">
        <f>IFERROR(VLOOKUP($D267,'Previous Data'!$A$2:$BD$350,18,FALSE),"")</f>
        <v>79.412499999999994</v>
      </c>
      <c r="AA267" s="65">
        <f>IFERROR(VLOOKUP($D267,'Previous Data'!$A$2:$BD$350,2,FALSE),"")</f>
        <v>78.849999999999994</v>
      </c>
      <c r="AB267" s="15">
        <f t="shared" si="68"/>
        <v>7.1337983512999373E-3</v>
      </c>
      <c r="AC267" s="96" t="str">
        <f t="shared" si="69"/>
        <v>REVERSE AOTS</v>
      </c>
      <c r="AD267" s="69">
        <f>IFERROR(VLOOKUP($D267,'Today''s Data'!$A$2:$BD$350,9,FALSE),"")</f>
        <v>2180</v>
      </c>
      <c r="AE267" s="69">
        <f>IFERROR(VLOOKUP($D267,'Today''s Data'!$A$2:$BD$350,39,FALSE),"")</f>
        <v>36379</v>
      </c>
      <c r="AF267" s="15">
        <f t="shared" si="70"/>
        <v>5.9924681821930233E-2</v>
      </c>
      <c r="AG267" s="72">
        <f>IFERROR(VLOOKUP($D267,'Today''s Data'!$A$2:$BD$350,10,FALSE),"")</f>
        <v>0</v>
      </c>
      <c r="AH267" s="15">
        <f>IFERROR(VLOOKUP($D267,'Today''s Data'!$A$2:$BD$350,32,FALSE),"")</f>
        <v>8.0999999999999996E-3</v>
      </c>
      <c r="AI267" s="12" t="str">
        <f>IFERROR(VLOOKUP($D267,'Today''s Data'!$A$2:$BD$350,33,FALSE),"")</f>
        <v>LOW</v>
      </c>
      <c r="AJ267" s="15">
        <f>IFERROR(VLOOKUP($D267,'Today''s Data'!$A$2:$BG$350,48,FALSE),"")</f>
        <v>0</v>
      </c>
      <c r="AK267" s="15">
        <f>IFERROR(VLOOKUP($D267,'Today''s Data'!$A$2:$BG$350,47,FALSE),"")</f>
        <v>2.5000000000000001E-3</v>
      </c>
      <c r="AL267" s="15">
        <f>IFERROR(VLOOKUP($D267,'Today''s Data'!$A$2:$BG$350,46,FALSE),"")</f>
        <v>-3.78E-2</v>
      </c>
      <c r="AM267" s="65">
        <v>223333500</v>
      </c>
      <c r="AN267" s="65">
        <f t="shared" si="71"/>
        <v>17609846475</v>
      </c>
      <c r="AO267" s="65" t="str">
        <f t="shared" si="72"/>
        <v>3RD LINER</v>
      </c>
      <c r="AP267" s="57">
        <f>IFERROR(VLOOKUP($D267,'Today''s Data'!$A$2:$BG$350,50,FALSE),"")</f>
        <v>-2636700</v>
      </c>
    </row>
    <row r="268" spans="2:42" ht="16.5" hidden="1" customHeight="1" x14ac:dyDescent="0.35">
      <c r="B268" s="68">
        <v>263</v>
      </c>
      <c r="C268" s="11"/>
      <c r="D268" s="92" t="s">
        <v>594</v>
      </c>
      <c r="E268" s="12"/>
      <c r="F268" s="13"/>
      <c r="G268" s="65">
        <f>IFERROR(VLOOKUP($D268,'Today''s Data'!$A$2:$BD$350,2,FALSE),"")</f>
        <v>77</v>
      </c>
      <c r="H268" s="53">
        <f>IFERROR(VLOOKUP($D268,'Today''s Data'!$A$2:$BD$350,4,FALSE),"")</f>
        <v>0</v>
      </c>
      <c r="I268" s="14">
        <f>IFERROR(VLOOKUP($D268,'Today''s Data'!$A$2:$BD$350,29,FALSE),"")</f>
        <v>48.920599372200002</v>
      </c>
      <c r="J268" s="65">
        <f>IFERROR(VLOOKUP($D268,'Today''s Data'!$A$2:$BD$350,20,FALSE),"")</f>
        <v>78.177499999999995</v>
      </c>
      <c r="K268" s="65">
        <f>IFERROR(VLOOKUP(D268,'Today''s Data'!$A$2:$BD$350,2,FALSE),"")</f>
        <v>77</v>
      </c>
      <c r="L268" s="15">
        <f t="shared" si="62"/>
        <v>1.5292207792207725E-2</v>
      </c>
      <c r="M268" s="65">
        <f>IFERROR(VLOOKUP($D268,'Previous Data'!$A$2:$BD$350,20,FALSE),"")</f>
        <v>78.177499999999995</v>
      </c>
      <c r="N268" s="65">
        <f>IFERROR(VLOOKUP($D268,'Previous Data'!$A$2:$BD$350,2,FALSE),"")</f>
        <v>77</v>
      </c>
      <c r="O268" s="15">
        <f t="shared" si="63"/>
        <v>1.5292207792207725E-2</v>
      </c>
      <c r="P268" s="65">
        <f>IFERROR(VLOOKUP($D268,'Today''s Data'!$A$2:$BD$350,19,FALSE),"")</f>
        <v>77.372</v>
      </c>
      <c r="Q268" s="65">
        <f>IFERROR(VLOOKUP($D268,'Today''s Data'!$A$2:$BD$350,2,FALSE),"")</f>
        <v>77</v>
      </c>
      <c r="R268" s="15">
        <f t="shared" si="64"/>
        <v>4.8311688311688293E-3</v>
      </c>
      <c r="S268" s="65">
        <f>IFERROR(VLOOKUP($D268,'Previous Data'!$A$2:$BD$350,19,FALSE),"")</f>
        <v>77.372</v>
      </c>
      <c r="T268" s="65">
        <f>IFERROR(VLOOKUP($D268,'Previous Data'!$A$2:$BD$350,2,FALSE),"")</f>
        <v>77</v>
      </c>
      <c r="U268" s="15">
        <f t="shared" si="65"/>
        <v>4.8311688311688293E-3</v>
      </c>
      <c r="V268" s="64">
        <f t="shared" si="66"/>
        <v>1.0410742904409799E-2</v>
      </c>
      <c r="W268" s="65">
        <f>IFERROR(VLOOKUP($D268,'Today''s Data'!$A$2:$BD$350,18,FALSE),"")</f>
        <v>76.932500000000005</v>
      </c>
      <c r="X268" s="65">
        <f>IFERROR(VLOOKUP($D268,'Today''s Data'!$A$2:$BD$350,2,FALSE),"")</f>
        <v>77</v>
      </c>
      <c r="Y268" s="15">
        <f t="shared" si="67"/>
        <v>8.7739251941631232E-4</v>
      </c>
      <c r="Z268" s="65">
        <f>IFERROR(VLOOKUP($D268,'Previous Data'!$A$2:$BD$350,18,FALSE),"")</f>
        <v>76.932500000000005</v>
      </c>
      <c r="AA268" s="65">
        <f>IFERROR(VLOOKUP($D268,'Previous Data'!$A$2:$BD$350,2,FALSE),"")</f>
        <v>77</v>
      </c>
      <c r="AB268" s="15">
        <f t="shared" si="68"/>
        <v>8.7739251941631232E-4</v>
      </c>
      <c r="AC268" s="96" t="str">
        <f t="shared" si="69"/>
        <v>REVERSE AOTS</v>
      </c>
      <c r="AD268" s="69">
        <f>IFERROR(VLOOKUP($D268,'Today''s Data'!$A$2:$BD$350,9,FALSE),"")</f>
        <v>40450</v>
      </c>
      <c r="AE268" s="69">
        <f>IFERROR(VLOOKUP($D268,'Today''s Data'!$A$2:$BD$350,39,FALSE),"")</f>
        <v>21608</v>
      </c>
      <c r="AF268" s="15">
        <f t="shared" si="70"/>
        <v>1.8719918548685672</v>
      </c>
      <c r="AG268" s="72">
        <f>IFERROR(VLOOKUP($D268,'Today''s Data'!$A$2:$BD$350,10,FALSE),"")</f>
        <v>3112740</v>
      </c>
      <c r="AH268" s="15">
        <f>IFERROR(VLOOKUP($D268,'Today''s Data'!$A$2:$BD$350,32,FALSE),"")</f>
        <v>7.7000000000000002E-3</v>
      </c>
      <c r="AI268" s="12" t="str">
        <f>IFERROR(VLOOKUP($D268,'Today''s Data'!$A$2:$BD$350,33,FALSE),"")</f>
        <v>LOW</v>
      </c>
      <c r="AJ268" s="15">
        <f>IFERROR(VLOOKUP($D268,'Today''s Data'!$A$2:$BG$350,48,FALSE),"")</f>
        <v>0</v>
      </c>
      <c r="AK268" s="15">
        <f>IFERROR(VLOOKUP($D268,'Today''s Data'!$A$2:$BG$350,47,FALSE),"")</f>
        <v>0</v>
      </c>
      <c r="AL268" s="15">
        <f>IFERROR(VLOOKUP($D268,'Today''s Data'!$A$2:$BG$350,46,FALSE),"")</f>
        <v>5.1999999999999998E-3</v>
      </c>
      <c r="AM268" s="65">
        <v>66666600</v>
      </c>
      <c r="AN268" s="65">
        <f t="shared" si="71"/>
        <v>5133328200</v>
      </c>
      <c r="AO268" s="65" t="str">
        <f t="shared" si="72"/>
        <v>3RD LINER</v>
      </c>
      <c r="AP268" s="57">
        <f>IFERROR(VLOOKUP($D268,'Today''s Data'!$A$2:$BG$350,50,FALSE),"")</f>
        <v>-1878800</v>
      </c>
    </row>
    <row r="269" spans="2:42" ht="16.5" hidden="1" customHeight="1" x14ac:dyDescent="0.35">
      <c r="B269" s="67">
        <v>264</v>
      </c>
      <c r="C269" s="11"/>
      <c r="D269" s="92" t="s">
        <v>584</v>
      </c>
      <c r="E269" s="12"/>
      <c r="F269" s="13"/>
      <c r="G269" s="65">
        <f>IFERROR(VLOOKUP($D269,'Today''s Data'!$A$2:$BD$350,2,FALSE),"")</f>
        <v>78</v>
      </c>
      <c r="H269" s="53">
        <f>IFERROR(VLOOKUP($D269,'Today''s Data'!$A$2:$BD$350,4,FALSE),"")</f>
        <v>0</v>
      </c>
      <c r="I269" s="14">
        <f>IFERROR(VLOOKUP($D269,'Today''s Data'!$A$2:$BD$350,29,FALSE),"")</f>
        <v>49.408732955600001</v>
      </c>
      <c r="J269" s="65">
        <f>IFERROR(VLOOKUP($D269,'Today''s Data'!$A$2:$BD$350,20,FALSE),"")</f>
        <v>78.589500000000001</v>
      </c>
      <c r="K269" s="65">
        <f>IFERROR(VLOOKUP(D269,'Today''s Data'!$A$2:$BD$350,2,FALSE),"")</f>
        <v>78</v>
      </c>
      <c r="L269" s="15">
        <f t="shared" si="62"/>
        <v>7.5576923076923208E-3</v>
      </c>
      <c r="M269" s="65">
        <f>IFERROR(VLOOKUP($D269,'Previous Data'!$A$2:$BD$350,20,FALSE),"")</f>
        <v>78.614500000000007</v>
      </c>
      <c r="N269" s="65">
        <f>IFERROR(VLOOKUP($D269,'Previous Data'!$A$2:$BD$350,2,FALSE),"")</f>
        <v>78</v>
      </c>
      <c r="O269" s="15">
        <f t="shared" si="63"/>
        <v>7.8782051282052148E-3</v>
      </c>
      <c r="P269" s="65">
        <f>IFERROR(VLOOKUP($D269,'Today''s Data'!$A$2:$BD$350,19,FALSE),"")</f>
        <v>78.319999999999993</v>
      </c>
      <c r="Q269" s="65">
        <f>IFERROR(VLOOKUP($D269,'Today''s Data'!$A$2:$BD$350,2,FALSE),"")</f>
        <v>78</v>
      </c>
      <c r="R269" s="15">
        <f t="shared" si="64"/>
        <v>4.102564102564015E-3</v>
      </c>
      <c r="S269" s="65">
        <f>IFERROR(VLOOKUP($D269,'Previous Data'!$A$2:$BD$350,19,FALSE),"")</f>
        <v>78.349999999999994</v>
      </c>
      <c r="T269" s="65">
        <f>IFERROR(VLOOKUP($D269,'Previous Data'!$A$2:$BD$350,2,FALSE),"")</f>
        <v>78</v>
      </c>
      <c r="U269" s="15">
        <f t="shared" si="65"/>
        <v>4.487179487179414E-3</v>
      </c>
      <c r="V269" s="64">
        <f t="shared" si="66"/>
        <v>3.4410112359551568E-3</v>
      </c>
      <c r="W269" s="65">
        <f>IFERROR(VLOOKUP($D269,'Today''s Data'!$A$2:$BD$350,18,FALSE),"")</f>
        <v>77.947500000000005</v>
      </c>
      <c r="X269" s="65">
        <f>IFERROR(VLOOKUP($D269,'Today''s Data'!$A$2:$BD$350,2,FALSE),"")</f>
        <v>78</v>
      </c>
      <c r="Y269" s="15">
        <f t="shared" si="67"/>
        <v>6.735302607523638E-4</v>
      </c>
      <c r="Z269" s="65">
        <f>IFERROR(VLOOKUP($D269,'Previous Data'!$A$2:$BD$350,18,FALSE),"")</f>
        <v>77.902500000000003</v>
      </c>
      <c r="AA269" s="65">
        <f>IFERROR(VLOOKUP($D269,'Previous Data'!$A$2:$BD$350,2,FALSE),"")</f>
        <v>78</v>
      </c>
      <c r="AB269" s="15">
        <f t="shared" si="68"/>
        <v>1.2515644555694181E-3</v>
      </c>
      <c r="AC269" s="96" t="str">
        <f t="shared" si="69"/>
        <v>REVERSE AOTS</v>
      </c>
      <c r="AD269" s="69">
        <f>IFERROR(VLOOKUP($D269,'Today''s Data'!$A$2:$BD$350,9,FALSE),"")</f>
        <v>160</v>
      </c>
      <c r="AE269" s="69">
        <f>IFERROR(VLOOKUP($D269,'Today''s Data'!$A$2:$BD$350,39,FALSE),"")</f>
        <v>29772</v>
      </c>
      <c r="AF269" s="15">
        <f t="shared" si="70"/>
        <v>5.3741770791347577E-3</v>
      </c>
      <c r="AG269" s="72">
        <f>IFERROR(VLOOKUP($D269,'Today''s Data'!$A$2:$BD$350,10,FALSE),"")</f>
        <v>12480</v>
      </c>
      <c r="AH269" s="15">
        <f>IFERROR(VLOOKUP($D269,'Today''s Data'!$A$2:$BD$350,32,FALSE),"")</f>
        <v>9.2999999999999992E-3</v>
      </c>
      <c r="AI269" s="12" t="str">
        <f>IFERROR(VLOOKUP($D269,'Today''s Data'!$A$2:$BD$350,33,FALSE),"")</f>
        <v>LOW</v>
      </c>
      <c r="AJ269" s="15">
        <f>IFERROR(VLOOKUP($D269,'Today''s Data'!$A$2:$BG$350,48,FALSE),"")</f>
        <v>0</v>
      </c>
      <c r="AK269" s="15">
        <f>IFERROR(VLOOKUP($D269,'Today''s Data'!$A$2:$BG$350,47,FALSE),"")</f>
        <v>-7.6E-3</v>
      </c>
      <c r="AL269" s="15">
        <f>IFERROR(VLOOKUP($D269,'Today''s Data'!$A$2:$BG$350,46,FALSE),"")</f>
        <v>-1.89E-2</v>
      </c>
      <c r="AM269" s="65">
        <v>164000000</v>
      </c>
      <c r="AN269" s="65">
        <f t="shared" si="71"/>
        <v>12792000000</v>
      </c>
      <c r="AO269" s="65" t="str">
        <f t="shared" si="72"/>
        <v>3RD LINER</v>
      </c>
      <c r="AP269" s="57">
        <f>IFERROR(VLOOKUP($D269,'Today''s Data'!$A$2:$BG$350,50,FALSE),"")</f>
        <v>-2660116</v>
      </c>
    </row>
    <row r="270" spans="2:42" ht="16.5" hidden="1" customHeight="1" x14ac:dyDescent="0.35">
      <c r="B270" s="67">
        <v>265</v>
      </c>
      <c r="C270" s="59" t="s">
        <v>476</v>
      </c>
      <c r="D270" s="93" t="s">
        <v>438</v>
      </c>
      <c r="E270" s="58" t="s">
        <v>19</v>
      </c>
      <c r="F270" s="60" t="s">
        <v>19</v>
      </c>
      <c r="G270" s="65">
        <f>IFERROR(VLOOKUP($D270,'Today''s Data'!$A$2:$BD$350,2,FALSE),"")</f>
        <v>78.099999999999994</v>
      </c>
      <c r="H270" s="53">
        <f>IFERROR(VLOOKUP($D270,'Today''s Data'!$A$2:$BD$350,4,FALSE),"")</f>
        <v>5.9999999999999995E-4</v>
      </c>
      <c r="I270" s="14">
        <f>IFERROR(VLOOKUP($D270,'Today''s Data'!$A$2:$BD$350,29,FALSE),"")</f>
        <v>47.8295482212</v>
      </c>
      <c r="J270" s="65">
        <f>IFERROR(VLOOKUP($D270,'Today''s Data'!$A$2:$BD$350,20,FALSE),"")</f>
        <v>79.305000000000007</v>
      </c>
      <c r="K270" s="65">
        <f>IFERROR(VLOOKUP(D270,'Today''s Data'!$A$2:$BD$350,2,FALSE),"")</f>
        <v>78.099999999999994</v>
      </c>
      <c r="L270" s="15">
        <f t="shared" si="62"/>
        <v>1.5428937259923337E-2</v>
      </c>
      <c r="M270" s="65">
        <f>IFERROR(VLOOKUP($D270,'Previous Data'!$A$2:$BD$350,20,FALSE),"")</f>
        <v>79.323999999999998</v>
      </c>
      <c r="N270" s="65">
        <f>IFERROR(VLOOKUP($D270,'Previous Data'!$A$2:$BD$350,2,FALSE),"")</f>
        <v>78.05</v>
      </c>
      <c r="O270" s="15">
        <f t="shared" si="63"/>
        <v>1.6322869955156964E-2</v>
      </c>
      <c r="P270" s="65">
        <f>IFERROR(VLOOKUP($D270,'Today''s Data'!$A$2:$BD$350,19,FALSE),"")</f>
        <v>78.837999999999994</v>
      </c>
      <c r="Q270" s="65">
        <f>IFERROR(VLOOKUP($D270,'Today''s Data'!$A$2:$BD$350,2,FALSE),"")</f>
        <v>78.099999999999994</v>
      </c>
      <c r="R270" s="15">
        <f t="shared" si="64"/>
        <v>9.4494238156209928E-3</v>
      </c>
      <c r="S270" s="65">
        <f>IFERROR(VLOOKUP($D270,'Previous Data'!$A$2:$BD$350,19,FALSE),"")</f>
        <v>78.87</v>
      </c>
      <c r="T270" s="65">
        <f>IFERROR(VLOOKUP($D270,'Previous Data'!$A$2:$BD$350,2,FALSE),"")</f>
        <v>78.05</v>
      </c>
      <c r="U270" s="15">
        <f t="shared" si="65"/>
        <v>1.0506085842408808E-2</v>
      </c>
      <c r="V270" s="64">
        <f t="shared" si="66"/>
        <v>5.9235394099293867E-3</v>
      </c>
      <c r="W270" s="65">
        <f>IFERROR(VLOOKUP($D270,'Today''s Data'!$A$2:$BD$350,18,FALSE),"")</f>
        <v>78.217500000000001</v>
      </c>
      <c r="X270" s="65">
        <f>IFERROR(VLOOKUP($D270,'Today''s Data'!$A$2:$BD$350,2,FALSE),"")</f>
        <v>78.099999999999994</v>
      </c>
      <c r="Y270" s="15">
        <f t="shared" si="67"/>
        <v>1.5044814340589862E-3</v>
      </c>
      <c r="Z270" s="65">
        <f>IFERROR(VLOOKUP($D270,'Previous Data'!$A$2:$BD$350,18,FALSE),"")</f>
        <v>78.212500000000006</v>
      </c>
      <c r="AA270" s="65">
        <f>IFERROR(VLOOKUP($D270,'Previous Data'!$A$2:$BD$350,2,FALSE),"")</f>
        <v>78.05</v>
      </c>
      <c r="AB270" s="15">
        <f t="shared" si="68"/>
        <v>2.0819987187701288E-3</v>
      </c>
      <c r="AC270" s="96" t="str">
        <f t="shared" si="69"/>
        <v>REVERSE AOTS</v>
      </c>
      <c r="AD270" s="69">
        <f>IFERROR(VLOOKUP($D270,'Today''s Data'!$A$2:$BD$350,9,FALSE),"")</f>
        <v>38400</v>
      </c>
      <c r="AE270" s="69">
        <f>IFERROR(VLOOKUP($D270,'Today''s Data'!$A$2:$BD$350,39,FALSE),"")</f>
        <v>22553</v>
      </c>
      <c r="AF270" s="15">
        <f t="shared" si="70"/>
        <v>1.7026559659468807</v>
      </c>
      <c r="AG270" s="72">
        <f>IFERROR(VLOOKUP($D270,'Today''s Data'!$A$2:$BD$350,10,FALSE),"")</f>
        <v>2998015</v>
      </c>
      <c r="AH270" s="15">
        <f>IFERROR(VLOOKUP($D270,'Today''s Data'!$A$2:$BD$350,32,FALSE),"")</f>
        <v>6.6E-3</v>
      </c>
      <c r="AI270" s="12" t="str">
        <f>IFERROR(VLOOKUP($D270,'Today''s Data'!$A$2:$BD$350,33,FALSE),"")</f>
        <v>LOW</v>
      </c>
      <c r="AJ270" s="15">
        <f>IFERROR(VLOOKUP($D270,'Today''s Data'!$A$2:$BG$350,48,FALSE),"")</f>
        <v>1.2999999999999999E-3</v>
      </c>
      <c r="AK270" s="15">
        <f>IFERROR(VLOOKUP($D270,'Today''s Data'!$A$2:$BG$350,47,FALSE),"")</f>
        <v>2.5999999999999999E-3</v>
      </c>
      <c r="AL270" s="15">
        <f>IFERROR(VLOOKUP($D270,'Today''s Data'!$A$2:$BG$350,46,FALSE),"")</f>
        <v>-2.1299999999999999E-2</v>
      </c>
      <c r="AM270" s="65">
        <v>169333400</v>
      </c>
      <c r="AN270" s="65">
        <f t="shared" si="71"/>
        <v>13224938539.999998</v>
      </c>
      <c r="AO270" s="65" t="str">
        <f t="shared" si="72"/>
        <v>3RD LINER</v>
      </c>
      <c r="AP270" s="57">
        <f>IFERROR(VLOOKUP($D270,'Today''s Data'!$A$2:$BG$350,50,FALSE),"")</f>
        <v>-627910</v>
      </c>
    </row>
    <row r="271" spans="2:42" ht="16.5" hidden="1" customHeight="1" x14ac:dyDescent="0.35">
      <c r="B271" s="68">
        <v>266</v>
      </c>
      <c r="C271" s="11" t="s">
        <v>386</v>
      </c>
      <c r="D271" s="92" t="s">
        <v>387</v>
      </c>
      <c r="E271" s="12" t="s">
        <v>14</v>
      </c>
      <c r="F271" s="13" t="s">
        <v>14</v>
      </c>
      <c r="G271" s="65">
        <f>IFERROR(VLOOKUP($D271,'Today''s Data'!$A$2:$BD$350,2,FALSE),"")</f>
        <v>35.4</v>
      </c>
      <c r="H271" s="53">
        <f>IFERROR(VLOOKUP($D271,'Today''s Data'!$A$2:$BD$350,4,FALSE),"")</f>
        <v>-1.5299999999999999E-2</v>
      </c>
      <c r="I271" s="14">
        <f>IFERROR(VLOOKUP($D271,'Today''s Data'!$A$2:$BD$350,29,FALSE),"")</f>
        <v>38.632437110700003</v>
      </c>
      <c r="J271" s="65">
        <f>IFERROR(VLOOKUP($D271,'Today''s Data'!$A$2:$BD$350,20,FALSE),"")</f>
        <v>36.710500000000003</v>
      </c>
      <c r="K271" s="65">
        <f>IFERROR(VLOOKUP(D271,'Today''s Data'!$A$2:$BD$350,2,FALSE),"")</f>
        <v>35.4</v>
      </c>
      <c r="L271" s="15">
        <f t="shared" si="62"/>
        <v>3.7019774011299571E-2</v>
      </c>
      <c r="M271" s="65">
        <f>IFERROR(VLOOKUP($D271,'Previous Data'!$A$2:$BD$350,20,FALSE),"")</f>
        <v>36.6935</v>
      </c>
      <c r="N271" s="65">
        <f>IFERROR(VLOOKUP($D271,'Previous Data'!$A$2:$BD$350,2,FALSE),"")</f>
        <v>36.200000000000003</v>
      </c>
      <c r="O271" s="15">
        <f t="shared" si="63"/>
        <v>1.36325966850828E-2</v>
      </c>
      <c r="P271" s="65">
        <f>IFERROR(VLOOKUP($D271,'Today''s Data'!$A$2:$BD$350,19,FALSE),"")</f>
        <v>37.454000000000001</v>
      </c>
      <c r="Q271" s="65">
        <f>IFERROR(VLOOKUP($D271,'Today''s Data'!$A$2:$BD$350,2,FALSE),"")</f>
        <v>35.4</v>
      </c>
      <c r="R271" s="15">
        <f t="shared" si="64"/>
        <v>5.8022598870056556E-2</v>
      </c>
      <c r="S271" s="65">
        <f>IFERROR(VLOOKUP($D271,'Previous Data'!$A$2:$BD$350,19,FALSE),"")</f>
        <v>37.473999999999997</v>
      </c>
      <c r="T271" s="65">
        <f>IFERROR(VLOOKUP($D271,'Previous Data'!$A$2:$BD$350,2,FALSE),"")</f>
        <v>36.200000000000003</v>
      </c>
      <c r="U271" s="15">
        <f t="shared" si="65"/>
        <v>3.5193370165745683E-2</v>
      </c>
      <c r="V271" s="64">
        <f t="shared" si="66"/>
        <v>2.0253061113305385E-2</v>
      </c>
      <c r="W271" s="65">
        <f>IFERROR(VLOOKUP($D271,'Today''s Data'!$A$2:$BD$350,18,FALSE),"")</f>
        <v>36.377499999999998</v>
      </c>
      <c r="X271" s="65">
        <f>IFERROR(VLOOKUP($D271,'Today''s Data'!$A$2:$BD$350,2,FALSE),"")</f>
        <v>35.4</v>
      </c>
      <c r="Y271" s="15">
        <f t="shared" si="67"/>
        <v>2.7612994350282465E-2</v>
      </c>
      <c r="Z271" s="65">
        <f>IFERROR(VLOOKUP($D271,'Previous Data'!$A$2:$BD$350,18,FALSE),"")</f>
        <v>36.68</v>
      </c>
      <c r="AA271" s="65">
        <f>IFERROR(VLOOKUP($D271,'Previous Data'!$A$2:$BD$350,2,FALSE),"")</f>
        <v>36.200000000000003</v>
      </c>
      <c r="AB271" s="15">
        <f t="shared" si="68"/>
        <v>1.3259668508287206E-2</v>
      </c>
      <c r="AC271" s="96" t="str">
        <f t="shared" si="69"/>
        <v/>
      </c>
      <c r="AD271" s="69">
        <f>IFERROR(VLOOKUP($D271,'Today''s Data'!$A$2:$BD$350,9,FALSE),"")</f>
        <v>7340800</v>
      </c>
      <c r="AE271" s="69">
        <f>IFERROR(VLOOKUP($D271,'Today''s Data'!$A$2:$BD$350,39,FALSE),"")</f>
        <v>11286050</v>
      </c>
      <c r="AF271" s="15">
        <f t="shared" si="70"/>
        <v>0.65043128463900124</v>
      </c>
      <c r="AG271" s="72">
        <f>IFERROR(VLOOKUP($D271,'Today''s Data'!$A$2:$BD$350,10,FALSE),"")</f>
        <v>262974225</v>
      </c>
      <c r="AH271" s="15">
        <f>IFERROR(VLOOKUP($D271,'Today''s Data'!$A$2:$BD$350,32,FALSE),"")</f>
        <v>2.64E-2</v>
      </c>
      <c r="AI271" s="12" t="str">
        <f>IFERROR(VLOOKUP($D271,'Today''s Data'!$A$2:$BD$350,33,FALSE),"")</f>
        <v>LOW</v>
      </c>
      <c r="AJ271" s="15">
        <f>IFERROR(VLOOKUP($D271,'Today''s Data'!$A$2:$BG$350,48,FALSE),"")</f>
        <v>-1.9400000000000001E-2</v>
      </c>
      <c r="AK271" s="15">
        <f>IFERROR(VLOOKUP($D271,'Today''s Data'!$A$2:$BG$350,47,FALSE),"")</f>
        <v>-4.07E-2</v>
      </c>
      <c r="AL271" s="15">
        <f>IFERROR(VLOOKUP($D271,'Today''s Data'!$A$2:$BG$350,46,FALSE),"")</f>
        <v>-5.6000000000000001E-2</v>
      </c>
      <c r="AM271" s="65">
        <v>28879231694</v>
      </c>
      <c r="AN271" s="65">
        <f t="shared" si="71"/>
        <v>1022324801967.6</v>
      </c>
      <c r="AO271" s="65" t="s">
        <v>673</v>
      </c>
      <c r="AP271" s="57">
        <f>IFERROR(VLOOKUP($D271,'Today''s Data'!$A$2:$BG$350,50,FALSE),"")</f>
        <v>-1590358830.0005</v>
      </c>
    </row>
    <row r="272" spans="2:42" ht="16.5" hidden="1" customHeight="1" x14ac:dyDescent="0.35">
      <c r="B272" s="67">
        <v>267</v>
      </c>
      <c r="C272" s="11"/>
      <c r="D272" s="92" t="s">
        <v>641</v>
      </c>
      <c r="E272" s="12"/>
      <c r="F272" s="13"/>
      <c r="G272" s="65">
        <f>IFERROR(VLOOKUP($D272,'Today''s Data'!$A$2:$BD$350,2,FALSE),"")</f>
        <v>0.76</v>
      </c>
      <c r="H272" s="53">
        <f>IFERROR(VLOOKUP($D272,'Today''s Data'!$A$2:$BD$350,4,FALSE),"")</f>
        <v>0</v>
      </c>
      <c r="I272" s="14">
        <f>IFERROR(VLOOKUP($D272,'Today''s Data'!$A$2:$BD$350,29,FALSE),"")</f>
        <v>42.377774959900002</v>
      </c>
      <c r="J272" s="65">
        <f>IFERROR(VLOOKUP($D272,'Today''s Data'!$A$2:$BD$350,20,FALSE),"")</f>
        <v>0.85980000000000001</v>
      </c>
      <c r="K272" s="65">
        <f>IFERROR(VLOOKUP(D272,'Today''s Data'!$A$2:$BD$350,2,FALSE),"")</f>
        <v>0.76</v>
      </c>
      <c r="L272" s="15">
        <f t="shared" si="62"/>
        <v>0.13131578947368422</v>
      </c>
      <c r="M272" s="65">
        <f>IFERROR(VLOOKUP($D272,'Previous Data'!$A$2:$BD$350,20,FALSE),"")</f>
        <v>0.85980000000000001</v>
      </c>
      <c r="N272" s="65">
        <f>IFERROR(VLOOKUP($D272,'Previous Data'!$A$2:$BD$350,2,FALSE),"")</f>
        <v>0.76</v>
      </c>
      <c r="O272" s="15">
        <f t="shared" si="63"/>
        <v>0.13131578947368422</v>
      </c>
      <c r="P272" s="65">
        <f>IFERROR(VLOOKUP($D272,'Today''s Data'!$A$2:$BD$350,19,FALSE),"")</f>
        <v>0.83699999999999997</v>
      </c>
      <c r="Q272" s="65">
        <f>IFERROR(VLOOKUP($D272,'Today''s Data'!$A$2:$BD$350,2,FALSE),"")</f>
        <v>0.76</v>
      </c>
      <c r="R272" s="15">
        <f t="shared" si="64"/>
        <v>0.10131578947368415</v>
      </c>
      <c r="S272" s="65">
        <f>IFERROR(VLOOKUP($D272,'Previous Data'!$A$2:$BD$350,19,FALSE),"")</f>
        <v>0.83699999999999997</v>
      </c>
      <c r="T272" s="65">
        <f>IFERROR(VLOOKUP($D272,'Previous Data'!$A$2:$BD$350,2,FALSE),"")</f>
        <v>0.76</v>
      </c>
      <c r="U272" s="15">
        <f t="shared" si="65"/>
        <v>0.10131578947368415</v>
      </c>
      <c r="V272" s="64">
        <f t="shared" si="66"/>
        <v>2.7240143369175678E-2</v>
      </c>
      <c r="W272" s="65">
        <f>IFERROR(VLOOKUP($D272,'Today''s Data'!$A$2:$BD$350,18,FALSE),"")</f>
        <v>0.79900000000000004</v>
      </c>
      <c r="X272" s="65">
        <f>IFERROR(VLOOKUP($D272,'Today''s Data'!$A$2:$BD$350,2,FALSE),"")</f>
        <v>0.76</v>
      </c>
      <c r="Y272" s="15">
        <f t="shared" si="67"/>
        <v>5.1315789473684252E-2</v>
      </c>
      <c r="Z272" s="65">
        <f>IFERROR(VLOOKUP($D272,'Previous Data'!$A$2:$BD$350,18,FALSE),"")</f>
        <v>0.79900000000000004</v>
      </c>
      <c r="AA272" s="65">
        <f>IFERROR(VLOOKUP($D272,'Previous Data'!$A$2:$BD$350,2,FALSE),"")</f>
        <v>0.76</v>
      </c>
      <c r="AB272" s="15">
        <f t="shared" si="68"/>
        <v>5.1315789473684252E-2</v>
      </c>
      <c r="AC272" s="96" t="str">
        <f t="shared" si="69"/>
        <v>REVERSE AOTS</v>
      </c>
      <c r="AD272" s="69">
        <f>IFERROR(VLOOKUP($D272,'Today''s Data'!$A$2:$BD$350,9,FALSE),"")</f>
        <v>2000</v>
      </c>
      <c r="AE272" s="69">
        <f>IFERROR(VLOOKUP($D272,'Today''s Data'!$A$2:$BD$350,39,FALSE),"")</f>
        <v>68700</v>
      </c>
      <c r="AF272" s="15">
        <f t="shared" si="70"/>
        <v>2.9112081513828238E-2</v>
      </c>
      <c r="AG272" s="72">
        <f>IFERROR(VLOOKUP($D272,'Today''s Data'!$A$2:$BD$350,10,FALSE),"")</f>
        <v>1520</v>
      </c>
      <c r="AH272" s="15">
        <f>IFERROR(VLOOKUP($D272,'Today''s Data'!$A$2:$BD$350,32,FALSE),"")</f>
        <v>4.3400000000000001E-2</v>
      </c>
      <c r="AI272" s="12" t="str">
        <f>IFERROR(VLOOKUP($D272,'Today''s Data'!$A$2:$BD$350,33,FALSE),"")</f>
        <v>NEUTRAL</v>
      </c>
      <c r="AJ272" s="15">
        <f>IFERROR(VLOOKUP($D272,'Today''s Data'!$A$2:$BG$350,48,FALSE),"")</f>
        <v>0</v>
      </c>
      <c r="AK272" s="15">
        <f>IFERROR(VLOOKUP($D272,'Today''s Data'!$A$2:$BG$350,47,FALSE),"")</f>
        <v>0</v>
      </c>
      <c r="AL272" s="15">
        <f>IFERROR(VLOOKUP($D272,'Today''s Data'!$A$2:$BG$350,46,FALSE),"")</f>
        <v>-6.1699999999999998E-2</v>
      </c>
      <c r="AM272" s="65">
        <v>901920568</v>
      </c>
      <c r="AN272" s="65">
        <f t="shared" si="71"/>
        <v>685459631.68000007</v>
      </c>
      <c r="AO272" s="65" t="str">
        <f t="shared" si="72"/>
        <v>4TH LINER</v>
      </c>
      <c r="AP272" s="57">
        <f>IFERROR(VLOOKUP($D272,'Today''s Data'!$A$2:$BG$350,50,FALSE),"")</f>
        <v>47780</v>
      </c>
    </row>
    <row r="273" spans="2:42" ht="16.5" hidden="1" customHeight="1" x14ac:dyDescent="0.35">
      <c r="B273" s="67">
        <v>268</v>
      </c>
      <c r="C273" s="11"/>
      <c r="D273" s="92" t="s">
        <v>585</v>
      </c>
      <c r="E273" s="12"/>
      <c r="F273" s="13"/>
      <c r="G273" s="65">
        <f>IFERROR(VLOOKUP($D273,'Today''s Data'!$A$2:$BD$350,2,FALSE),"")</f>
        <v>5.48</v>
      </c>
      <c r="H273" s="53">
        <f>IFERROR(VLOOKUP($D273,'Today''s Data'!$A$2:$BD$350,4,FALSE),"")</f>
        <v>3.7000000000000002E-3</v>
      </c>
      <c r="I273" s="14">
        <f>IFERROR(VLOOKUP($D273,'Today''s Data'!$A$2:$BD$350,29,FALSE),"")</f>
        <v>53.179598855000002</v>
      </c>
      <c r="J273" s="65">
        <f>IFERROR(VLOOKUP($D273,'Today''s Data'!$A$2:$BD$350,20,FALSE),"")</f>
        <v>5.2481999999999998</v>
      </c>
      <c r="K273" s="65">
        <f>IFERROR(VLOOKUP(D273,'Today''s Data'!$A$2:$BD$350,2,FALSE),"")</f>
        <v>5.48</v>
      </c>
      <c r="L273" s="15">
        <f t="shared" si="62"/>
        <v>4.4167524103502283E-2</v>
      </c>
      <c r="M273" s="65">
        <f>IFERROR(VLOOKUP($D273,'Previous Data'!$A$2:$BD$350,20,FALSE),"")</f>
        <v>5.2287999999999997</v>
      </c>
      <c r="N273" s="65">
        <f>IFERROR(VLOOKUP($D273,'Previous Data'!$A$2:$BD$350,2,FALSE),"")</f>
        <v>5.46</v>
      </c>
      <c r="O273" s="15">
        <f t="shared" si="63"/>
        <v>4.4216646266829925E-2</v>
      </c>
      <c r="P273" s="65">
        <f>IFERROR(VLOOKUP($D273,'Today''s Data'!$A$2:$BD$350,19,FALSE),"")</f>
        <v>5.4379999999999997</v>
      </c>
      <c r="Q273" s="65">
        <f>IFERROR(VLOOKUP($D273,'Today''s Data'!$A$2:$BD$350,2,FALSE),"")</f>
        <v>5.48</v>
      </c>
      <c r="R273" s="15">
        <f t="shared" si="64"/>
        <v>7.7234277307835063E-3</v>
      </c>
      <c r="S273" s="65">
        <f>IFERROR(VLOOKUP($D273,'Previous Data'!$A$2:$BD$350,19,FALSE),"")</f>
        <v>5.44</v>
      </c>
      <c r="T273" s="65">
        <f>IFERROR(VLOOKUP($D273,'Previous Data'!$A$2:$BD$350,2,FALSE),"")</f>
        <v>5.46</v>
      </c>
      <c r="U273" s="15">
        <f t="shared" si="65"/>
        <v>3.6764705882352156E-3</v>
      </c>
      <c r="V273" s="64">
        <f t="shared" si="66"/>
        <v>3.6164780305628592E-2</v>
      </c>
      <c r="W273" s="65">
        <f>IFERROR(VLOOKUP($D273,'Today''s Data'!$A$2:$BD$350,18,FALSE),"")</f>
        <v>5.4480000000000004</v>
      </c>
      <c r="X273" s="65">
        <f>IFERROR(VLOOKUP($D273,'Today''s Data'!$A$2:$BD$350,2,FALSE),"")</f>
        <v>5.48</v>
      </c>
      <c r="Y273" s="15">
        <f t="shared" si="67"/>
        <v>5.8737151248164513E-3</v>
      </c>
      <c r="Z273" s="65">
        <f>IFERROR(VLOOKUP($D273,'Previous Data'!$A$2:$BD$350,18,FALSE),"")</f>
        <v>5.4444999999999997</v>
      </c>
      <c r="AA273" s="65">
        <f>IFERROR(VLOOKUP($D273,'Previous Data'!$A$2:$BD$350,2,FALSE),"")</f>
        <v>5.46</v>
      </c>
      <c r="AB273" s="15">
        <f t="shared" si="68"/>
        <v>2.8469097254110189E-3</v>
      </c>
      <c r="AC273" s="96" t="str">
        <f t="shared" si="69"/>
        <v>AOTS</v>
      </c>
      <c r="AD273" s="69">
        <f>IFERROR(VLOOKUP($D273,'Today''s Data'!$A$2:$BD$350,9,FALSE),"")</f>
        <v>369900</v>
      </c>
      <c r="AE273" s="69">
        <f>IFERROR(VLOOKUP($D273,'Today''s Data'!$A$2:$BD$350,39,FALSE),"")</f>
        <v>159260</v>
      </c>
      <c r="AF273" s="15">
        <f t="shared" si="70"/>
        <v>2.3226171041064925</v>
      </c>
      <c r="AG273" s="72">
        <f>IFERROR(VLOOKUP($D273,'Today''s Data'!$A$2:$BD$350,10,FALSE),"")</f>
        <v>2000403</v>
      </c>
      <c r="AH273" s="15">
        <f>IFERROR(VLOOKUP($D273,'Today''s Data'!$A$2:$BD$350,32,FALSE),"")</f>
        <v>1.5900000000000001E-2</v>
      </c>
      <c r="AI273" s="12" t="str">
        <f>IFERROR(VLOOKUP($D273,'Today''s Data'!$A$2:$BD$350,33,FALSE),"")</f>
        <v>LOW</v>
      </c>
      <c r="AJ273" s="15">
        <f>IFERROR(VLOOKUP($D273,'Today''s Data'!$A$2:$BG$350,48,FALSE),"")</f>
        <v>0</v>
      </c>
      <c r="AK273" s="15">
        <f>IFERROR(VLOOKUP($D273,'Today''s Data'!$A$2:$BG$350,47,FALSE),"")</f>
        <v>1.29E-2</v>
      </c>
      <c r="AL273" s="15">
        <f>IFERROR(VLOOKUP($D273,'Today''s Data'!$A$2:$BG$350,46,FALSE),"")</f>
        <v>1.4800000000000001E-2</v>
      </c>
      <c r="AM273" s="65">
        <v>1496551803</v>
      </c>
      <c r="AN273" s="65">
        <f t="shared" si="71"/>
        <v>8201103880.4400005</v>
      </c>
      <c r="AO273" s="65" t="str">
        <f t="shared" si="72"/>
        <v>3RD LINER</v>
      </c>
      <c r="AP273" s="57">
        <f>IFERROR(VLOOKUP($D273,'Today''s Data'!$A$2:$BG$350,50,FALSE),"")</f>
        <v>753658</v>
      </c>
    </row>
    <row r="274" spans="2:42" ht="16.5" hidden="1" customHeight="1" x14ac:dyDescent="0.35">
      <c r="B274" s="68">
        <v>269</v>
      </c>
      <c r="C274" s="59" t="s">
        <v>388</v>
      </c>
      <c r="D274" s="93" t="s">
        <v>389</v>
      </c>
      <c r="E274" s="58" t="s">
        <v>19</v>
      </c>
      <c r="F274" s="60" t="s">
        <v>19</v>
      </c>
      <c r="G274" s="65">
        <f>IFERROR(VLOOKUP($D274,'Today''s Data'!$A$2:$BD$350,2,FALSE),"")</f>
        <v>2.67</v>
      </c>
      <c r="H274" s="53">
        <f>IFERROR(VLOOKUP($D274,'Today''s Data'!$A$2:$BD$350,4,FALSE),"")</f>
        <v>0</v>
      </c>
      <c r="I274" s="14">
        <f>IFERROR(VLOOKUP($D274,'Today''s Data'!$A$2:$BD$350,29,FALSE),"")</f>
        <v>55.846403294600002</v>
      </c>
      <c r="J274" s="65">
        <f>IFERROR(VLOOKUP($D274,'Today''s Data'!$A$2:$BD$350,20,FALSE),"")</f>
        <v>2.6472000000000002</v>
      </c>
      <c r="K274" s="65">
        <f>IFERROR(VLOOKUP(D274,'Today''s Data'!$A$2:$BD$350,2,FALSE),"")</f>
        <v>2.67</v>
      </c>
      <c r="L274" s="15">
        <f t="shared" si="62"/>
        <v>8.612873980054286E-3</v>
      </c>
      <c r="M274" s="65">
        <f>IFERROR(VLOOKUP($D274,'Previous Data'!$A$2:$BD$350,20,FALSE),"")</f>
        <v>2.6488</v>
      </c>
      <c r="N274" s="65">
        <f>IFERROR(VLOOKUP($D274,'Previous Data'!$A$2:$BD$350,2,FALSE),"")</f>
        <v>2.57</v>
      </c>
      <c r="O274" s="15">
        <f t="shared" si="63"/>
        <v>3.0661478599221872E-2</v>
      </c>
      <c r="P274" s="65">
        <f>IFERROR(VLOOKUP($D274,'Today''s Data'!$A$2:$BD$350,19,FALSE),"")</f>
        <v>2.6663999999999999</v>
      </c>
      <c r="Q274" s="65">
        <f>IFERROR(VLOOKUP($D274,'Today''s Data'!$A$2:$BD$350,2,FALSE),"")</f>
        <v>2.67</v>
      </c>
      <c r="R274" s="15">
        <f t="shared" si="64"/>
        <v>1.3501350135013681E-3</v>
      </c>
      <c r="S274" s="65">
        <f>IFERROR(VLOOKUP($D274,'Previous Data'!$A$2:$BD$350,19,FALSE),"")</f>
        <v>2.6686000000000001</v>
      </c>
      <c r="T274" s="65">
        <f>IFERROR(VLOOKUP($D274,'Previous Data'!$A$2:$BD$350,2,FALSE),"")</f>
        <v>2.57</v>
      </c>
      <c r="U274" s="15">
        <f t="shared" si="65"/>
        <v>3.8365758754863907E-2</v>
      </c>
      <c r="V274" s="64">
        <f t="shared" si="66"/>
        <v>7.2529465095193639E-3</v>
      </c>
      <c r="W274" s="65">
        <f>IFERROR(VLOOKUP($D274,'Today''s Data'!$A$2:$BD$350,18,FALSE),"")</f>
        <v>2.5990000000000002</v>
      </c>
      <c r="X274" s="65">
        <f>IFERROR(VLOOKUP($D274,'Today''s Data'!$A$2:$BD$350,2,FALSE),"")</f>
        <v>2.67</v>
      </c>
      <c r="Y274" s="15">
        <f t="shared" si="67"/>
        <v>2.7318199307425826E-2</v>
      </c>
      <c r="Z274" s="65">
        <f>IFERROR(VLOOKUP($D274,'Previous Data'!$A$2:$BD$350,18,FALSE),"")</f>
        <v>2.6004999999999998</v>
      </c>
      <c r="AA274" s="65">
        <f>IFERROR(VLOOKUP($D274,'Previous Data'!$A$2:$BD$350,2,FALSE),"")</f>
        <v>2.57</v>
      </c>
      <c r="AB274" s="15">
        <f t="shared" si="68"/>
        <v>1.1867704280155631E-2</v>
      </c>
      <c r="AC274" s="96" t="str">
        <f t="shared" si="69"/>
        <v/>
      </c>
      <c r="AD274" s="69">
        <f>IFERROR(VLOOKUP($D274,'Today''s Data'!$A$2:$BD$350,9,FALSE),"")</f>
        <v>14000</v>
      </c>
      <c r="AE274" s="69">
        <f>IFERROR(VLOOKUP($D274,'Today''s Data'!$A$2:$BD$350,39,FALSE),"")</f>
        <v>53000</v>
      </c>
      <c r="AF274" s="15">
        <f t="shared" si="70"/>
        <v>0.26415094339622641</v>
      </c>
      <c r="AG274" s="72">
        <f>IFERROR(VLOOKUP($D274,'Today''s Data'!$A$2:$BD$350,10,FALSE),"")</f>
        <v>37380</v>
      </c>
      <c r="AH274" s="15">
        <f>IFERROR(VLOOKUP($D274,'Today''s Data'!$A$2:$BD$350,32,FALSE),"")</f>
        <v>2.3099999999999999E-2</v>
      </c>
      <c r="AI274" s="12" t="str">
        <f>IFERROR(VLOOKUP($D274,'Today''s Data'!$A$2:$BD$350,33,FALSE),"")</f>
        <v>LOW</v>
      </c>
      <c r="AJ274" s="15">
        <f>IFERROR(VLOOKUP($D274,'Today''s Data'!$A$2:$BG$350,48,FALSE),"")</f>
        <v>-7.4000000000000003E-3</v>
      </c>
      <c r="AK274" s="15">
        <f>IFERROR(VLOOKUP($D274,'Today''s Data'!$A$2:$BG$350,47,FALSE),"")</f>
        <v>2.69E-2</v>
      </c>
      <c r="AL274" s="15">
        <f>IFERROR(VLOOKUP($D274,'Today''s Data'!$A$2:$BG$350,46,FALSE),"")</f>
        <v>0</v>
      </c>
      <c r="AM274" s="65">
        <v>163000000</v>
      </c>
      <c r="AN274" s="65">
        <f t="shared" si="71"/>
        <v>435210000</v>
      </c>
      <c r="AO274" s="65" t="str">
        <f t="shared" si="72"/>
        <v>4TH LINER</v>
      </c>
      <c r="AP274" s="57">
        <f>IFERROR(VLOOKUP($D274,'Today''s Data'!$A$2:$BG$350,50,FALSE),"")</f>
        <v>0</v>
      </c>
    </row>
    <row r="275" spans="2:42" ht="16.5" hidden="1" customHeight="1" x14ac:dyDescent="0.35">
      <c r="B275" s="67">
        <v>270</v>
      </c>
      <c r="C275" s="11" t="s">
        <v>474</v>
      </c>
      <c r="D275" s="92" t="s">
        <v>475</v>
      </c>
      <c r="E275" s="12" t="s">
        <v>10</v>
      </c>
      <c r="F275" s="13" t="s">
        <v>99</v>
      </c>
      <c r="G275" s="65">
        <f>IFERROR(VLOOKUP($D275,'Today''s Data'!$A$2:$BD$350,2,FALSE),"")</f>
        <v>2.93</v>
      </c>
      <c r="H275" s="53">
        <f>IFERROR(VLOOKUP($D275,'Today''s Data'!$A$2:$BD$350,4,FALSE),"")</f>
        <v>1.03E-2</v>
      </c>
      <c r="I275" s="14">
        <f>IFERROR(VLOOKUP($D275,'Today''s Data'!$A$2:$BD$350,29,FALSE),"")</f>
        <v>44.957946609899999</v>
      </c>
      <c r="J275" s="65">
        <f>IFERROR(VLOOKUP($D275,'Today''s Data'!$A$2:$BD$350,20,FALSE),"")</f>
        <v>3.4352</v>
      </c>
      <c r="K275" s="65">
        <f>IFERROR(VLOOKUP(D275,'Today''s Data'!$A$2:$BD$350,2,FALSE),"")</f>
        <v>2.93</v>
      </c>
      <c r="L275" s="15">
        <f t="shared" si="62"/>
        <v>0.17242320819112622</v>
      </c>
      <c r="M275" s="65">
        <f>IFERROR(VLOOKUP($D275,'Previous Data'!$A$2:$BD$350,20,FALSE),"")</f>
        <v>3.4685000000000001</v>
      </c>
      <c r="N275" s="65">
        <f>IFERROR(VLOOKUP($D275,'Previous Data'!$A$2:$BD$350,2,FALSE),"")</f>
        <v>2.83</v>
      </c>
      <c r="O275" s="15">
        <f t="shared" si="63"/>
        <v>0.22561837455830391</v>
      </c>
      <c r="P275" s="65">
        <f>IFERROR(VLOOKUP($D275,'Today''s Data'!$A$2:$BD$350,19,FALSE),"")</f>
        <v>3.1008</v>
      </c>
      <c r="Q275" s="65">
        <f>IFERROR(VLOOKUP($D275,'Today''s Data'!$A$2:$BD$350,2,FALSE),"")</f>
        <v>2.93</v>
      </c>
      <c r="R275" s="15">
        <f t="shared" si="64"/>
        <v>5.8293515358361719E-2</v>
      </c>
      <c r="S275" s="65">
        <f>IFERROR(VLOOKUP($D275,'Previous Data'!$A$2:$BD$350,19,FALSE),"")</f>
        <v>3.1057999999999999</v>
      </c>
      <c r="T275" s="65">
        <f>IFERROR(VLOOKUP($D275,'Previous Data'!$A$2:$BD$350,2,FALSE),"")</f>
        <v>2.83</v>
      </c>
      <c r="U275" s="15">
        <f t="shared" si="65"/>
        <v>9.7455830388692516E-2</v>
      </c>
      <c r="V275" s="64">
        <f t="shared" si="66"/>
        <v>0.10784313725490197</v>
      </c>
      <c r="W275" s="65">
        <f>IFERROR(VLOOKUP($D275,'Today''s Data'!$A$2:$BD$350,18,FALSE),"")</f>
        <v>2.9620000000000002</v>
      </c>
      <c r="X275" s="65">
        <f>IFERROR(VLOOKUP($D275,'Today''s Data'!$A$2:$BD$350,2,FALSE),"")</f>
        <v>2.93</v>
      </c>
      <c r="Y275" s="15">
        <f t="shared" si="67"/>
        <v>1.092150170648465E-2</v>
      </c>
      <c r="Z275" s="65">
        <f>IFERROR(VLOOKUP($D275,'Previous Data'!$A$2:$BD$350,18,FALSE),"")</f>
        <v>3.0059999999999998</v>
      </c>
      <c r="AA275" s="65">
        <f>IFERROR(VLOOKUP($D275,'Previous Data'!$A$2:$BD$350,2,FALSE),"")</f>
        <v>2.83</v>
      </c>
      <c r="AB275" s="15">
        <f t="shared" si="68"/>
        <v>6.2190812720847956E-2</v>
      </c>
      <c r="AC275" s="96" t="str">
        <f t="shared" si="69"/>
        <v>REVERSE AOTS</v>
      </c>
      <c r="AD275" s="69">
        <f>IFERROR(VLOOKUP($D275,'Today''s Data'!$A$2:$BD$350,9,FALSE),"")</f>
        <v>597000</v>
      </c>
      <c r="AE275" s="69">
        <f>IFERROR(VLOOKUP($D275,'Today''s Data'!$A$2:$BD$350,39,FALSE),"")</f>
        <v>1022650</v>
      </c>
      <c r="AF275" s="15">
        <f t="shared" si="70"/>
        <v>0.58377744096220607</v>
      </c>
      <c r="AG275" s="72">
        <f>IFERROR(VLOOKUP($D275,'Today''s Data'!$A$2:$BD$350,10,FALSE),"")</f>
        <v>1727400</v>
      </c>
      <c r="AH275" s="15">
        <f>IFERROR(VLOOKUP($D275,'Today''s Data'!$A$2:$BD$350,32,FALSE),"")</f>
        <v>3.0099999999999998E-2</v>
      </c>
      <c r="AI275" s="12" t="str">
        <f>IFERROR(VLOOKUP($D275,'Today''s Data'!$A$2:$BD$350,33,FALSE),"")</f>
        <v>NEUTRAL</v>
      </c>
      <c r="AJ275" s="15">
        <f>IFERROR(VLOOKUP($D275,'Today''s Data'!$A$2:$BG$350,48,FALSE),"")</f>
        <v>2.0899999999999998E-2</v>
      </c>
      <c r="AK275" s="15">
        <f>IFERROR(VLOOKUP($D275,'Today''s Data'!$A$2:$BG$350,47,FALSE),"")</f>
        <v>-4.2500000000000003E-2</v>
      </c>
      <c r="AL275" s="15">
        <f>IFERROR(VLOOKUP($D275,'Today''s Data'!$A$2:$BG$350,46,FALSE),"")</f>
        <v>-0.11210000000000001</v>
      </c>
      <c r="AM275" s="65">
        <v>3312714430</v>
      </c>
      <c r="AN275" s="65">
        <f t="shared" si="71"/>
        <v>9706253279.8999996</v>
      </c>
      <c r="AO275" s="65" t="str">
        <f t="shared" si="72"/>
        <v>3RD LINER</v>
      </c>
      <c r="AP275" s="57">
        <f>IFERROR(VLOOKUP($D275,'Today''s Data'!$A$2:$BG$350,50,FALSE),"")</f>
        <v>5639050</v>
      </c>
    </row>
    <row r="276" spans="2:42" ht="16.5" hidden="1" customHeight="1" x14ac:dyDescent="0.35">
      <c r="B276" s="67">
        <v>271</v>
      </c>
      <c r="C276" s="11"/>
      <c r="D276" s="92" t="s">
        <v>642</v>
      </c>
      <c r="E276" s="12"/>
      <c r="F276" s="13"/>
      <c r="G276" s="65">
        <f>IFERROR(VLOOKUP($D276,'Today''s Data'!$A$2:$BD$350,2,FALSE),"")</f>
        <v>2.1</v>
      </c>
      <c r="H276" s="53">
        <f>IFERROR(VLOOKUP($D276,'Today''s Data'!$A$2:$BD$350,4,FALSE),"")</f>
        <v>-6.25E-2</v>
      </c>
      <c r="I276" s="14">
        <f>IFERROR(VLOOKUP($D276,'Today''s Data'!$A$2:$BD$350,29,FALSE),"")</f>
        <v>54.4381100871</v>
      </c>
      <c r="J276" s="65">
        <f>IFERROR(VLOOKUP($D276,'Today''s Data'!$A$2:$BD$350,20,FALSE),"")</f>
        <v>2.0623999999999998</v>
      </c>
      <c r="K276" s="65">
        <f>IFERROR(VLOOKUP(D276,'Today''s Data'!$A$2:$BD$350,2,FALSE),"")</f>
        <v>2.1</v>
      </c>
      <c r="L276" s="15">
        <f t="shared" si="62"/>
        <v>1.8231186966640955E-2</v>
      </c>
      <c r="M276" s="65">
        <f>IFERROR(VLOOKUP($D276,'Previous Data'!$A$2:$BD$350,20,FALSE),"")</f>
        <v>2.0746000000000002</v>
      </c>
      <c r="N276" s="65">
        <f>IFERROR(VLOOKUP($D276,'Previous Data'!$A$2:$BD$350,2,FALSE),"")</f>
        <v>2.39</v>
      </c>
      <c r="O276" s="15">
        <f t="shared" si="63"/>
        <v>0.1520293068543333</v>
      </c>
      <c r="P276" s="65">
        <f>IFERROR(VLOOKUP($D276,'Today''s Data'!$A$2:$BD$350,19,FALSE),"")</f>
        <v>1.8786</v>
      </c>
      <c r="Q276" s="65">
        <f>IFERROR(VLOOKUP($D276,'Today''s Data'!$A$2:$BD$350,2,FALSE),"")</f>
        <v>2.1</v>
      </c>
      <c r="R276" s="15">
        <f t="shared" si="64"/>
        <v>0.11785372085595658</v>
      </c>
      <c r="S276" s="65">
        <f>IFERROR(VLOOKUP($D276,'Previous Data'!$A$2:$BD$350,19,FALSE),"")</f>
        <v>1.8777999999999999</v>
      </c>
      <c r="T276" s="65">
        <f>IFERROR(VLOOKUP($D276,'Previous Data'!$A$2:$BD$350,2,FALSE),"")</f>
        <v>2.39</v>
      </c>
      <c r="U276" s="15">
        <f t="shared" si="65"/>
        <v>0.2727660027691981</v>
      </c>
      <c r="V276" s="64">
        <f t="shared" si="66"/>
        <v>9.7838816139678347E-2</v>
      </c>
      <c r="W276" s="65">
        <f>IFERROR(VLOOKUP($D276,'Today''s Data'!$A$2:$BD$350,18,FALSE),"")</f>
        <v>1.869</v>
      </c>
      <c r="X276" s="65">
        <f>IFERROR(VLOOKUP($D276,'Today''s Data'!$A$2:$BD$350,2,FALSE),"")</f>
        <v>2.1</v>
      </c>
      <c r="Y276" s="15">
        <f t="shared" si="67"/>
        <v>0.12359550561797758</v>
      </c>
      <c r="Z276" s="65">
        <f>IFERROR(VLOOKUP($D276,'Previous Data'!$A$2:$BD$350,18,FALSE),"")</f>
        <v>1.8089999999999999</v>
      </c>
      <c r="AA276" s="65">
        <f>IFERROR(VLOOKUP($D276,'Previous Data'!$A$2:$BD$350,2,FALSE),"")</f>
        <v>2.39</v>
      </c>
      <c r="AB276" s="15">
        <f t="shared" si="68"/>
        <v>0.32117191818684365</v>
      </c>
      <c r="AC276" s="96" t="str">
        <f t="shared" si="69"/>
        <v>REVERSE AOTS</v>
      </c>
      <c r="AD276" s="69">
        <f>IFERROR(VLOOKUP($D276,'Today''s Data'!$A$2:$BD$350,9,FALSE),"")</f>
        <v>4065000</v>
      </c>
      <c r="AE276" s="69">
        <f>IFERROR(VLOOKUP($D276,'Today''s Data'!$A$2:$BD$350,39,FALSE),"")</f>
        <v>4864200</v>
      </c>
      <c r="AF276" s="15">
        <f t="shared" si="70"/>
        <v>0.83569754533119522</v>
      </c>
      <c r="AG276" s="72">
        <f>IFERROR(VLOOKUP($D276,'Today''s Data'!$A$2:$BD$350,10,FALSE),"")</f>
        <v>8686160</v>
      </c>
      <c r="AH276" s="15">
        <f>IFERROR(VLOOKUP($D276,'Today''s Data'!$A$2:$BD$350,32,FALSE),"")</f>
        <v>0.1045</v>
      </c>
      <c r="AI276" s="12" t="str">
        <f>IFERROR(VLOOKUP($D276,'Today''s Data'!$A$2:$BD$350,33,FALSE),"")</f>
        <v>HIGH</v>
      </c>
      <c r="AJ276" s="15">
        <f>IFERROR(VLOOKUP($D276,'Today''s Data'!$A$2:$BG$350,48,FALSE),"")</f>
        <v>-9.0899999999999995E-2</v>
      </c>
      <c r="AK276" s="15">
        <f>IFERROR(VLOOKUP($D276,'Today''s Data'!$A$2:$BG$350,47,FALSE),"")</f>
        <v>0.34620000000000001</v>
      </c>
      <c r="AL276" s="15">
        <f>IFERROR(VLOOKUP($D276,'Today''s Data'!$A$2:$BG$350,46,FALSE),"")</f>
        <v>5.5300000000000002E-2</v>
      </c>
      <c r="AM276" s="65">
        <v>2165024111</v>
      </c>
      <c r="AN276" s="65">
        <f t="shared" si="71"/>
        <v>4546550633.1000004</v>
      </c>
      <c r="AO276" s="65" t="str">
        <f t="shared" si="72"/>
        <v>3RD LINER</v>
      </c>
      <c r="AP276" s="57">
        <f>IFERROR(VLOOKUP($D276,'Today''s Data'!$A$2:$BG$350,50,FALSE),"")</f>
        <v>101860.0001</v>
      </c>
    </row>
    <row r="277" spans="2:42" ht="16.5" hidden="1" customHeight="1" x14ac:dyDescent="0.35">
      <c r="B277" s="68">
        <v>272</v>
      </c>
      <c r="C277" s="59" t="s">
        <v>390</v>
      </c>
      <c r="D277" s="93" t="s">
        <v>391</v>
      </c>
      <c r="E277" s="58" t="s">
        <v>10</v>
      </c>
      <c r="F277" s="60" t="s">
        <v>120</v>
      </c>
      <c r="G277" s="65">
        <f>IFERROR(VLOOKUP($D277,'Today''s Data'!$A$2:$BD$350,2,FALSE),"")</f>
        <v>1.44</v>
      </c>
      <c r="H277" s="53">
        <f>IFERROR(VLOOKUP($D277,'Today''s Data'!$A$2:$BD$350,4,FALSE),"")</f>
        <v>-6.8999999999999999E-3</v>
      </c>
      <c r="I277" s="14">
        <f>IFERROR(VLOOKUP($D277,'Today''s Data'!$A$2:$BD$350,29,FALSE),"")</f>
        <v>43.605249193699997</v>
      </c>
      <c r="J277" s="65">
        <f>IFERROR(VLOOKUP($D277,'Today''s Data'!$A$2:$BD$350,20,FALSE),"")</f>
        <v>1.5995999999999999</v>
      </c>
      <c r="K277" s="65">
        <f>IFERROR(VLOOKUP(D277,'Today''s Data'!$A$2:$BD$350,2,FALSE),"")</f>
        <v>1.44</v>
      </c>
      <c r="L277" s="15">
        <f t="shared" si="62"/>
        <v>0.11083333333333331</v>
      </c>
      <c r="M277" s="65">
        <f>IFERROR(VLOOKUP($D277,'Previous Data'!$A$2:$BD$350,20,FALSE),"")</f>
        <v>1.6012999999999999</v>
      </c>
      <c r="N277" s="65">
        <f>IFERROR(VLOOKUP($D277,'Previous Data'!$A$2:$BD$350,2,FALSE),"")</f>
        <v>1.48</v>
      </c>
      <c r="O277" s="15">
        <f t="shared" si="63"/>
        <v>8.1959459459459441E-2</v>
      </c>
      <c r="P277" s="65">
        <f>IFERROR(VLOOKUP($D277,'Today''s Data'!$A$2:$BD$350,19,FALSE),"")</f>
        <v>1.5404</v>
      </c>
      <c r="Q277" s="65">
        <f>IFERROR(VLOOKUP($D277,'Today''s Data'!$A$2:$BD$350,2,FALSE),"")</f>
        <v>1.44</v>
      </c>
      <c r="R277" s="15">
        <f t="shared" si="64"/>
        <v>6.9722222222222255E-2</v>
      </c>
      <c r="S277" s="65">
        <f>IFERROR(VLOOKUP($D277,'Previous Data'!$A$2:$BD$350,19,FALSE),"")</f>
        <v>1.5522</v>
      </c>
      <c r="T277" s="65">
        <f>IFERROR(VLOOKUP($D277,'Previous Data'!$A$2:$BD$350,2,FALSE),"")</f>
        <v>1.48</v>
      </c>
      <c r="U277" s="15">
        <f t="shared" si="65"/>
        <v>4.8783783783783813E-2</v>
      </c>
      <c r="V277" s="64">
        <f t="shared" si="66"/>
        <v>3.8431576213970343E-2</v>
      </c>
      <c r="W277" s="65">
        <f>IFERROR(VLOOKUP($D277,'Today''s Data'!$A$2:$BD$350,18,FALSE),"")</f>
        <v>1.4650000000000001</v>
      </c>
      <c r="X277" s="65">
        <f>IFERROR(VLOOKUP($D277,'Today''s Data'!$A$2:$BD$350,2,FALSE),"")</f>
        <v>1.44</v>
      </c>
      <c r="Y277" s="15">
        <f t="shared" si="67"/>
        <v>1.7361111111111206E-2</v>
      </c>
      <c r="Z277" s="65">
        <f>IFERROR(VLOOKUP($D277,'Previous Data'!$A$2:$BD$350,18,FALSE),"")</f>
        <v>1.476</v>
      </c>
      <c r="AA277" s="65">
        <f>IFERROR(VLOOKUP($D277,'Previous Data'!$A$2:$BD$350,2,FALSE),"")</f>
        <v>1.48</v>
      </c>
      <c r="AB277" s="15">
        <f t="shared" si="68"/>
        <v>2.7100271002710053E-3</v>
      </c>
      <c r="AC277" s="96" t="str">
        <f t="shared" si="69"/>
        <v>REVERSE AOTS</v>
      </c>
      <c r="AD277" s="69">
        <f>IFERROR(VLOOKUP($D277,'Today''s Data'!$A$2:$BD$350,9,FALSE),"")</f>
        <v>12763000</v>
      </c>
      <c r="AE277" s="69">
        <f>IFERROR(VLOOKUP($D277,'Today''s Data'!$A$2:$BD$350,39,FALSE),"")</f>
        <v>6057250</v>
      </c>
      <c r="AF277" s="15">
        <f t="shared" si="70"/>
        <v>2.1070617854637006</v>
      </c>
      <c r="AG277" s="72">
        <f>IFERROR(VLOOKUP($D277,'Today''s Data'!$A$2:$BD$350,10,FALSE),"")</f>
        <v>18470980</v>
      </c>
      <c r="AH277" s="15">
        <f>IFERROR(VLOOKUP($D277,'Today''s Data'!$A$2:$BD$350,32,FALSE),"")</f>
        <v>3.4000000000000002E-2</v>
      </c>
      <c r="AI277" s="12" t="str">
        <f>IFERROR(VLOOKUP($D277,'Today''s Data'!$A$2:$BD$350,33,FALSE),"")</f>
        <v>NEUTRAL</v>
      </c>
      <c r="AJ277" s="15">
        <f>IFERROR(VLOOKUP($D277,'Today''s Data'!$A$2:$BG$350,48,FALSE),"")</f>
        <v>-6.8999999999999999E-3</v>
      </c>
      <c r="AK277" s="15">
        <f>IFERROR(VLOOKUP($D277,'Today''s Data'!$A$2:$BG$350,47,FALSE),"")</f>
        <v>-4.6399999999999997E-2</v>
      </c>
      <c r="AL277" s="15">
        <f>IFERROR(VLOOKUP($D277,'Today''s Data'!$A$2:$BG$350,46,FALSE),"")</f>
        <v>-0.1166</v>
      </c>
      <c r="AM277" s="65">
        <v>9904806924</v>
      </c>
      <c r="AN277" s="65">
        <f t="shared" si="71"/>
        <v>14262921970.559999</v>
      </c>
      <c r="AO277" s="65" t="str">
        <f t="shared" si="72"/>
        <v>3RD LINER</v>
      </c>
      <c r="AP277" s="57">
        <f>IFERROR(VLOOKUP($D277,'Today''s Data'!$A$2:$BG$350,50,FALSE),"")</f>
        <v>67565070</v>
      </c>
    </row>
    <row r="278" spans="2:42" ht="16.5" hidden="1" customHeight="1" x14ac:dyDescent="0.35">
      <c r="B278" s="67">
        <v>273</v>
      </c>
      <c r="C278" s="11"/>
      <c r="D278" s="92" t="s">
        <v>616</v>
      </c>
      <c r="E278" s="12"/>
      <c r="F278" s="13"/>
      <c r="G278" s="65">
        <f>IFERROR(VLOOKUP($D278,'Today''s Data'!$A$2:$BD$350,2,FALSE),"")</f>
        <v>25.1</v>
      </c>
      <c r="H278" s="53">
        <f>IFERROR(VLOOKUP($D278,'Today''s Data'!$A$2:$BD$350,4,FALSE),"")</f>
        <v>-2.9000000000000001E-2</v>
      </c>
      <c r="I278" s="14">
        <f>IFERROR(VLOOKUP($D278,'Today''s Data'!$A$2:$BD$350,29,FALSE),"")</f>
        <v>68.767582201400003</v>
      </c>
      <c r="J278" s="65">
        <f>IFERROR(VLOOKUP($D278,'Today''s Data'!$A$2:$BD$350,20,FALSE),"")</f>
        <v>10.278</v>
      </c>
      <c r="K278" s="65">
        <f>IFERROR(VLOOKUP(D278,'Today''s Data'!$A$2:$BD$350,2,FALSE),"")</f>
        <v>25.1</v>
      </c>
      <c r="L278" s="15">
        <f t="shared" si="62"/>
        <v>1.442109359797626</v>
      </c>
      <c r="M278" s="65">
        <f>IFERROR(VLOOKUP($D278,'Previous Data'!$A$2:$BD$350,20,FALSE),"")</f>
        <v>9.9118999999999993</v>
      </c>
      <c r="N278" s="65">
        <f>IFERROR(VLOOKUP($D278,'Previous Data'!$A$2:$BD$350,2,FALSE),"")</f>
        <v>23</v>
      </c>
      <c r="O278" s="15">
        <f t="shared" si="63"/>
        <v>1.3204431037439848</v>
      </c>
      <c r="P278" s="65">
        <f>IFERROR(VLOOKUP($D278,'Today''s Data'!$A$2:$BD$350,19,FALSE),"")</f>
        <v>13.188800000000001</v>
      </c>
      <c r="Q278" s="65">
        <f>IFERROR(VLOOKUP($D278,'Today''s Data'!$A$2:$BD$350,2,FALSE),"")</f>
        <v>25.1</v>
      </c>
      <c r="R278" s="15">
        <f t="shared" si="64"/>
        <v>0.90312992842411743</v>
      </c>
      <c r="S278" s="65">
        <f>IFERROR(VLOOKUP($D278,'Previous Data'!$A$2:$BD$350,19,FALSE),"")</f>
        <v>12.468999999999999</v>
      </c>
      <c r="T278" s="65">
        <f>IFERROR(VLOOKUP($D278,'Previous Data'!$A$2:$BD$350,2,FALSE),"")</f>
        <v>23</v>
      </c>
      <c r="U278" s="15">
        <f t="shared" si="65"/>
        <v>0.84457454487128081</v>
      </c>
      <c r="V278" s="64">
        <f t="shared" si="66"/>
        <v>0.28320684958163067</v>
      </c>
      <c r="W278" s="65">
        <f>IFERROR(VLOOKUP($D278,'Today''s Data'!$A$2:$BD$350,18,FALSE),"")</f>
        <v>18.422499999999999</v>
      </c>
      <c r="X278" s="65">
        <f>IFERROR(VLOOKUP($D278,'Today''s Data'!$A$2:$BD$350,2,FALSE),"")</f>
        <v>25.1</v>
      </c>
      <c r="Y278" s="15">
        <f t="shared" si="67"/>
        <v>0.36246437779888735</v>
      </c>
      <c r="Z278" s="65">
        <f>IFERROR(VLOOKUP($D278,'Previous Data'!$A$2:$BD$350,18,FALSE),"")</f>
        <v>17.774999999999999</v>
      </c>
      <c r="AA278" s="65">
        <f>IFERROR(VLOOKUP($D278,'Previous Data'!$A$2:$BD$350,2,FALSE),"")</f>
        <v>23</v>
      </c>
      <c r="AB278" s="15">
        <f t="shared" si="68"/>
        <v>0.29395218002812951</v>
      </c>
      <c r="AC278" s="96" t="str">
        <f t="shared" si="69"/>
        <v>AOTS+</v>
      </c>
      <c r="AD278" s="69">
        <f>IFERROR(VLOOKUP($D278,'Today''s Data'!$A$2:$BD$350,9,FALSE),"")</f>
        <v>2519100</v>
      </c>
      <c r="AE278" s="69">
        <f>IFERROR(VLOOKUP($D278,'Today''s Data'!$A$2:$BD$350,39,FALSE),"")</f>
        <v>1900255</v>
      </c>
      <c r="AF278" s="15">
        <f t="shared" si="70"/>
        <v>1.3256641871748791</v>
      </c>
      <c r="AG278" s="72">
        <f>IFERROR(VLOOKUP($D278,'Today''s Data'!$A$2:$BD$350,10,FALSE),"")</f>
        <v>68488725</v>
      </c>
      <c r="AH278" s="15">
        <f>IFERROR(VLOOKUP($D278,'Today''s Data'!$A$2:$BD$350,32,FALSE),"")</f>
        <v>0.15770000000000001</v>
      </c>
      <c r="AI278" s="12" t="str">
        <f>IFERROR(VLOOKUP($D278,'Today''s Data'!$A$2:$BD$350,33,FALSE),"")</f>
        <v>HIGH</v>
      </c>
      <c r="AJ278" s="15">
        <f>IFERROR(VLOOKUP($D278,'Today''s Data'!$A$2:$BG$350,48,FALSE),"")</f>
        <v>0.53049999999999997</v>
      </c>
      <c r="AK278" s="15">
        <f>IFERROR(VLOOKUP($D278,'Today''s Data'!$A$2:$BG$350,47,FALSE),"")</f>
        <v>0.83209999999999995</v>
      </c>
      <c r="AL278" s="15">
        <f>IFERROR(VLOOKUP($D278,'Today''s Data'!$A$2:$BG$350,46,FALSE),"")</f>
        <v>1.849</v>
      </c>
      <c r="AM278" s="65">
        <v>8425981156</v>
      </c>
      <c r="AN278" s="65">
        <f t="shared" si="71"/>
        <v>211492127015.60001</v>
      </c>
      <c r="AO278" s="65" t="str">
        <f t="shared" si="72"/>
        <v>BLUE CHIP</v>
      </c>
      <c r="AP278" s="57">
        <f>IFERROR(VLOOKUP($D278,'Today''s Data'!$A$2:$BG$350,50,FALSE),"")</f>
        <v>584805</v>
      </c>
    </row>
    <row r="279" spans="2:42" ht="16.5" hidden="1" customHeight="1" x14ac:dyDescent="0.35">
      <c r="B279" s="67">
        <v>274</v>
      </c>
      <c r="C279" s="11" t="s">
        <v>392</v>
      </c>
      <c r="D279" s="92" t="s">
        <v>393</v>
      </c>
      <c r="E279" s="12" t="s">
        <v>14</v>
      </c>
      <c r="F279" s="13" t="s">
        <v>14</v>
      </c>
      <c r="G279" s="65">
        <f>IFERROR(VLOOKUP($D279,'Today''s Data'!$A$2:$BD$350,2,FALSE),"")</f>
        <v>0.81</v>
      </c>
      <c r="H279" s="53">
        <f>IFERROR(VLOOKUP($D279,'Today''s Data'!$A$2:$BD$350,4,FALSE),"")</f>
        <v>-2.41E-2</v>
      </c>
      <c r="I279" s="14">
        <f>IFERROR(VLOOKUP($D279,'Today''s Data'!$A$2:$BD$350,29,FALSE),"")</f>
        <v>43.409628869000002</v>
      </c>
      <c r="J279" s="65">
        <f>IFERROR(VLOOKUP($D279,'Today''s Data'!$A$2:$BD$350,20,FALSE),"")</f>
        <v>0.85560000000000003</v>
      </c>
      <c r="K279" s="65">
        <f>IFERROR(VLOOKUP(D279,'Today''s Data'!$A$2:$BD$350,2,FALSE),"")</f>
        <v>0.81</v>
      </c>
      <c r="L279" s="15">
        <f t="shared" ref="L279:L302" si="73">IFERROR(IF(OR(ISBLANK(J279),ISBLANK(K279)),"",(MAX(J279,K279)-MIN(J279,K279))/MIN(J279,K279)),"")</f>
        <v>5.6296296296296261E-2</v>
      </c>
      <c r="M279" s="65">
        <f>IFERROR(VLOOKUP($D279,'Previous Data'!$A$2:$BD$350,20,FALSE),"")</f>
        <v>0.85650000000000004</v>
      </c>
      <c r="N279" s="65">
        <f>IFERROR(VLOOKUP($D279,'Previous Data'!$A$2:$BD$350,2,FALSE),"")</f>
        <v>0.82</v>
      </c>
      <c r="O279" s="15">
        <f t="shared" ref="O279:O302" si="74">IFERROR(IF(OR(ISBLANK(M279),ISBLANK(N279)),"",(MAX(M279,N279)-MIN(M279,N279))/MIN(M279,N279)),"")</f>
        <v>4.4512195121951328E-2</v>
      </c>
      <c r="P279" s="65">
        <f>IFERROR(VLOOKUP($D279,'Today''s Data'!$A$2:$BD$350,19,FALSE),"")</f>
        <v>0.84760000000000002</v>
      </c>
      <c r="Q279" s="65">
        <f>IFERROR(VLOOKUP($D279,'Today''s Data'!$A$2:$BD$350,2,FALSE),"")</f>
        <v>0.81</v>
      </c>
      <c r="R279" s="15">
        <f t="shared" ref="R279:R302" si="75">IFERROR(IF(OR(ISBLANK(P279),ISBLANK(Q279)),"",(MAX(P279,Q279)-MIN(P279,Q279))/MIN(P279,Q279)),"")</f>
        <v>4.6419753086419706E-2</v>
      </c>
      <c r="S279" s="65">
        <f>IFERROR(VLOOKUP($D279,'Previous Data'!$A$2:$BD$350,19,FALSE),"")</f>
        <v>0.8488</v>
      </c>
      <c r="T279" s="65">
        <f>IFERROR(VLOOKUP($D279,'Previous Data'!$A$2:$BD$350,2,FALSE),"")</f>
        <v>0.82</v>
      </c>
      <c r="U279" s="15">
        <f t="shared" ref="U279:U302" si="76">IFERROR(IF(OR(ISBLANK(S279),ISBLANK(T279)),"",(MAX(S279,T279)-MIN(S279,T279))/MIN(S279,T279)),"")</f>
        <v>3.5121951219512254E-2</v>
      </c>
      <c r="V279" s="64">
        <f t="shared" ref="V279:V302" si="77">IFERROR((MAX(J279,P279)-MIN(J279,P279))/MIN(J279,P279),"")</f>
        <v>9.4384143463898153E-3</v>
      </c>
      <c r="W279" s="65">
        <f>IFERROR(VLOOKUP($D279,'Today''s Data'!$A$2:$BD$350,18,FALSE),"")</f>
        <v>0.83850000000000002</v>
      </c>
      <c r="X279" s="65">
        <f>IFERROR(VLOOKUP($D279,'Today''s Data'!$A$2:$BD$350,2,FALSE),"")</f>
        <v>0.81</v>
      </c>
      <c r="Y279" s="15">
        <f t="shared" ref="Y279:Y302" si="78">IFERROR(IF(OR(ISBLANK(W279),ISBLANK(X279)),"",(MAX(W279,X279)-MIN(W279,X279))/MIN(W279,X279)),"")</f>
        <v>3.5185185185185146E-2</v>
      </c>
      <c r="Z279" s="65">
        <f>IFERROR(VLOOKUP($D279,'Previous Data'!$A$2:$BD$350,18,FALSE),"")</f>
        <v>0.83950000000000002</v>
      </c>
      <c r="AA279" s="65">
        <f>IFERROR(VLOOKUP($D279,'Previous Data'!$A$2:$BD$350,2,FALSE),"")</f>
        <v>0.82</v>
      </c>
      <c r="AB279" s="15">
        <f t="shared" ref="AB279:AB302" si="79">IFERROR(IF(OR(ISBLANK(Z279),ISBLANK(AA279)),"",(MAX(Z279,AA279)-MIN(Z279,AA279))/MIN(Z279,AA279)),"")</f>
        <v>2.3780487804878139E-2</v>
      </c>
      <c r="AC279" s="96" t="str">
        <f t="shared" ref="AC279:AC302" si="80">IF(AND(J279&gt;P279,J279&gt;W279,M279&gt;N279,J279&lt;K279,L279&lt;2%),"ZEUS STRIKE",IF(AND(W279&gt;Z279,P279&gt;S279,J279&gt;M279,G279&gt;W279,W279&gt;P279,P279&gt;J279),"AOTS+",IF(AND(W279&gt;P279,P279&gt;J279),"AOTS",IF(AND(G279&gt;J279,G279&gt;P279,G279&gt;W279,W279&gt;J279,J279&gt;P279,V279&lt;2%),"FOR AOTS",IF(AND(J279&gt;P279,P279&gt;W279,W279&gt;X279),"REVERSE AOTS",IF(AND(J279&gt;P279,P279&gt;W279),"REVERSE AOTS",""))))))</f>
        <v>REVERSE AOTS</v>
      </c>
      <c r="AD279" s="69">
        <f>IFERROR(VLOOKUP($D279,'Today''s Data'!$A$2:$BD$350,9,FALSE),"")</f>
        <v>33000</v>
      </c>
      <c r="AE279" s="69">
        <f>IFERROR(VLOOKUP($D279,'Today''s Data'!$A$2:$BD$350,39,FALSE),"")</f>
        <v>365000</v>
      </c>
      <c r="AF279" s="15">
        <f t="shared" ref="AF279:AF302" si="81">IFERROR(AD279/AE279,"")</f>
        <v>9.0410958904109592E-2</v>
      </c>
      <c r="AG279" s="72">
        <f>IFERROR(VLOOKUP($D279,'Today''s Data'!$A$2:$BD$350,10,FALSE),"")</f>
        <v>26790</v>
      </c>
      <c r="AH279" s="15">
        <f>IFERROR(VLOOKUP($D279,'Today''s Data'!$A$2:$BD$350,32,FALSE),"")</f>
        <v>3.6400000000000002E-2</v>
      </c>
      <c r="AI279" s="12" t="str">
        <f>IFERROR(VLOOKUP($D279,'Today''s Data'!$A$2:$BD$350,33,FALSE),"")</f>
        <v>NEUTRAL</v>
      </c>
      <c r="AJ279" s="15">
        <f>IFERROR(VLOOKUP($D279,'Today''s Data'!$A$2:$BG$350,48,FALSE),"")</f>
        <v>-2.41E-2</v>
      </c>
      <c r="AK279" s="15">
        <f>IFERROR(VLOOKUP($D279,'Today''s Data'!$A$2:$BG$350,47,FALSE),"")</f>
        <v>-2.41E-2</v>
      </c>
      <c r="AL279" s="15">
        <f>IFERROR(VLOOKUP($D279,'Today''s Data'!$A$2:$BG$350,46,FALSE),"")</f>
        <v>-4.7100000000000003E-2</v>
      </c>
      <c r="AM279" s="65">
        <v>2250000000</v>
      </c>
      <c r="AN279" s="65">
        <f t="shared" si="71"/>
        <v>1822500000.0000002</v>
      </c>
      <c r="AO279" s="65" t="str">
        <f t="shared" si="72"/>
        <v>4TH LINER</v>
      </c>
      <c r="AP279" s="57">
        <f>IFERROR(VLOOKUP($D279,'Today''s Data'!$A$2:$BG$350,50,FALSE),"")</f>
        <v>0</v>
      </c>
    </row>
    <row r="280" spans="2:42" ht="16.5" hidden="1" customHeight="1" x14ac:dyDescent="0.35">
      <c r="B280" s="68">
        <v>275</v>
      </c>
      <c r="C280" s="59" t="s">
        <v>394</v>
      </c>
      <c r="D280" s="93" t="s">
        <v>395</v>
      </c>
      <c r="E280" s="58" t="s">
        <v>39</v>
      </c>
      <c r="F280" s="60" t="s">
        <v>104</v>
      </c>
      <c r="G280" s="65">
        <f>IFERROR(VLOOKUP($D280,'Today''s Data'!$A$2:$BD$350,2,FALSE),"")</f>
        <v>1.05</v>
      </c>
      <c r="H280" s="53">
        <f>IFERROR(VLOOKUP($D280,'Today''s Data'!$A$2:$BD$350,4,FALSE),"")</f>
        <v>-2.7799999999999998E-2</v>
      </c>
      <c r="I280" s="14">
        <f>IFERROR(VLOOKUP($D280,'Today''s Data'!$A$2:$BD$350,29,FALSE),"")</f>
        <v>40.305338460999998</v>
      </c>
      <c r="J280" s="65">
        <f>IFERROR(VLOOKUP($D280,'Today''s Data'!$A$2:$BD$350,20,FALSE),"")</f>
        <v>1.1769000000000001</v>
      </c>
      <c r="K280" s="65">
        <f>IFERROR(VLOOKUP(D280,'Today''s Data'!$A$2:$BD$350,2,FALSE),"")</f>
        <v>1.05</v>
      </c>
      <c r="L280" s="15">
        <f t="shared" si="73"/>
        <v>0.12085714285714286</v>
      </c>
      <c r="M280" s="65">
        <f>IFERROR(VLOOKUP($D280,'Previous Data'!$A$2:$BD$350,20,FALSE),"")</f>
        <v>1.1797</v>
      </c>
      <c r="N280" s="65">
        <f>IFERROR(VLOOKUP($D280,'Previous Data'!$A$2:$BD$350,2,FALSE),"")</f>
        <v>1.04</v>
      </c>
      <c r="O280" s="15">
        <f t="shared" si="74"/>
        <v>0.13432692307692301</v>
      </c>
      <c r="P280" s="65">
        <f>IFERROR(VLOOKUP($D280,'Today''s Data'!$A$2:$BD$350,19,FALSE),"")</f>
        <v>1.1476</v>
      </c>
      <c r="Q280" s="65">
        <f>IFERROR(VLOOKUP($D280,'Today''s Data'!$A$2:$BD$350,2,FALSE),"")</f>
        <v>1.05</v>
      </c>
      <c r="R280" s="15">
        <f t="shared" si="75"/>
        <v>9.2952380952380856E-2</v>
      </c>
      <c r="S280" s="65">
        <f>IFERROR(VLOOKUP($D280,'Previous Data'!$A$2:$BD$350,19,FALSE),"")</f>
        <v>1.1519999999999999</v>
      </c>
      <c r="T280" s="65">
        <f>IFERROR(VLOOKUP($D280,'Previous Data'!$A$2:$BD$350,2,FALSE),"")</f>
        <v>1.04</v>
      </c>
      <c r="U280" s="15">
        <f t="shared" si="76"/>
        <v>0.10769230769230757</v>
      </c>
      <c r="V280" s="64">
        <f t="shared" si="77"/>
        <v>2.5531544092018216E-2</v>
      </c>
      <c r="W280" s="65">
        <f>IFERROR(VLOOKUP($D280,'Today''s Data'!$A$2:$BD$350,18,FALSE),"")</f>
        <v>1.0925</v>
      </c>
      <c r="X280" s="65">
        <f>IFERROR(VLOOKUP($D280,'Today''s Data'!$A$2:$BD$350,2,FALSE),"")</f>
        <v>1.05</v>
      </c>
      <c r="Y280" s="15">
        <f t="shared" si="78"/>
        <v>4.0476190476190457E-2</v>
      </c>
      <c r="Z280" s="65">
        <f>IFERROR(VLOOKUP($D280,'Previous Data'!$A$2:$BD$350,18,FALSE),"")</f>
        <v>1.1025</v>
      </c>
      <c r="AA280" s="65">
        <f>IFERROR(VLOOKUP($D280,'Previous Data'!$A$2:$BD$350,2,FALSE),"")</f>
        <v>1.04</v>
      </c>
      <c r="AB280" s="15">
        <f t="shared" si="79"/>
        <v>6.0096153846153841E-2</v>
      </c>
      <c r="AC280" s="96" t="str">
        <f t="shared" si="80"/>
        <v>REVERSE AOTS</v>
      </c>
      <c r="AD280" s="69">
        <f>IFERROR(VLOOKUP($D280,'Today''s Data'!$A$2:$BD$350,9,FALSE),"")</f>
        <v>216000</v>
      </c>
      <c r="AE280" s="69">
        <f>IFERROR(VLOOKUP($D280,'Today''s Data'!$A$2:$BD$350,39,FALSE),"")</f>
        <v>286250</v>
      </c>
      <c r="AF280" s="15">
        <f t="shared" si="81"/>
        <v>0.75458515283842797</v>
      </c>
      <c r="AG280" s="72">
        <f>IFERROR(VLOOKUP($D280,'Today''s Data'!$A$2:$BD$350,10,FALSE),"")</f>
        <v>224090</v>
      </c>
      <c r="AH280" s="15">
        <f>IFERROR(VLOOKUP($D280,'Today''s Data'!$A$2:$BD$350,32,FALSE),"")</f>
        <v>5.3699999999999998E-2</v>
      </c>
      <c r="AI280" s="12" t="str">
        <f>IFERROR(VLOOKUP($D280,'Today''s Data'!$A$2:$BD$350,33,FALSE),"")</f>
        <v>HIGH</v>
      </c>
      <c r="AJ280" s="15">
        <f>IFERROR(VLOOKUP($D280,'Today''s Data'!$A$2:$BG$350,48,FALSE),"")</f>
        <v>-1.8700000000000001E-2</v>
      </c>
      <c r="AK280" s="15">
        <f>IFERROR(VLOOKUP($D280,'Today''s Data'!$A$2:$BG$350,47,FALSE),"")</f>
        <v>-4.5499999999999999E-2</v>
      </c>
      <c r="AL280" s="15">
        <f>IFERROR(VLOOKUP($D280,'Today''s Data'!$A$2:$BG$350,46,FALSE),"")</f>
        <v>-0.11020000000000001</v>
      </c>
      <c r="AM280" s="65">
        <v>940000000</v>
      </c>
      <c r="AN280" s="65">
        <f t="shared" si="71"/>
        <v>987000000</v>
      </c>
      <c r="AO280" s="65" t="str">
        <f t="shared" si="72"/>
        <v>4TH LINER</v>
      </c>
      <c r="AP280" s="57">
        <f>IFERROR(VLOOKUP($D280,'Today''s Data'!$A$2:$BG$350,50,FALSE),"")</f>
        <v>4630</v>
      </c>
    </row>
    <row r="281" spans="2:42" ht="16.5" hidden="1" customHeight="1" x14ac:dyDescent="0.35">
      <c r="B281" s="67">
        <v>276</v>
      </c>
      <c r="C281" s="59" t="s">
        <v>396</v>
      </c>
      <c r="D281" s="93" t="s">
        <v>397</v>
      </c>
      <c r="E281" s="58" t="s">
        <v>10</v>
      </c>
      <c r="F281" s="60" t="s">
        <v>61</v>
      </c>
      <c r="G281" s="65">
        <f>IFERROR(VLOOKUP($D281,'Today''s Data'!$A$2:$BD$350,2,FALSE),"")</f>
        <v>0.51</v>
      </c>
      <c r="H281" s="53">
        <f>IFERROR(VLOOKUP($D281,'Today''s Data'!$A$2:$BD$350,4,FALSE),"")</f>
        <v>0.02</v>
      </c>
      <c r="I281" s="14">
        <f>IFERROR(VLOOKUP($D281,'Today''s Data'!$A$2:$BD$350,29,FALSE),"")</f>
        <v>60.757465537800002</v>
      </c>
      <c r="J281" s="65">
        <f>IFERROR(VLOOKUP($D281,'Today''s Data'!$A$2:$BD$350,20,FALSE),"")</f>
        <v>0.29920000000000002</v>
      </c>
      <c r="K281" s="65">
        <f>IFERROR(VLOOKUP(D281,'Today''s Data'!$A$2:$BD$350,2,FALSE),"")</f>
        <v>0.51</v>
      </c>
      <c r="L281" s="15">
        <f t="shared" si="73"/>
        <v>0.70454545454545447</v>
      </c>
      <c r="M281" s="65">
        <f>IFERROR(VLOOKUP($D281,'Previous Data'!$A$2:$BD$350,20,FALSE),"")</f>
        <v>0.29337999999999997</v>
      </c>
      <c r="N281" s="65">
        <f>IFERROR(VLOOKUP($D281,'Previous Data'!$A$2:$BD$350,2,FALSE),"")</f>
        <v>0.53</v>
      </c>
      <c r="O281" s="15">
        <f t="shared" si="74"/>
        <v>0.80653077919421934</v>
      </c>
      <c r="P281" s="65">
        <f>IFERROR(VLOOKUP($D281,'Today''s Data'!$A$2:$BD$350,19,FALSE),"")</f>
        <v>0.39994000000000002</v>
      </c>
      <c r="Q281" s="65">
        <f>IFERROR(VLOOKUP($D281,'Today''s Data'!$A$2:$BD$350,2,FALSE),"")</f>
        <v>0.51</v>
      </c>
      <c r="R281" s="15">
        <f t="shared" si="75"/>
        <v>0.27519127869180371</v>
      </c>
      <c r="S281" s="65">
        <f>IFERROR(VLOOKUP($D281,'Previous Data'!$A$2:$BD$350,19,FALSE),"")</f>
        <v>0.38738</v>
      </c>
      <c r="T281" s="65">
        <f>IFERROR(VLOOKUP($D281,'Previous Data'!$A$2:$BD$350,2,FALSE),"")</f>
        <v>0.53</v>
      </c>
      <c r="U281" s="15">
        <f t="shared" si="76"/>
        <v>0.36816562548402093</v>
      </c>
      <c r="V281" s="64">
        <f t="shared" si="77"/>
        <v>0.33669786096256682</v>
      </c>
      <c r="W281" s="65">
        <f>IFERROR(VLOOKUP($D281,'Today''s Data'!$A$2:$BD$350,18,FALSE),"")</f>
        <v>0.56064999999999998</v>
      </c>
      <c r="X281" s="65">
        <f>IFERROR(VLOOKUP($D281,'Today''s Data'!$A$2:$BD$350,2,FALSE),"")</f>
        <v>0.51</v>
      </c>
      <c r="Y281" s="15">
        <f t="shared" si="78"/>
        <v>9.9313725490196028E-2</v>
      </c>
      <c r="Z281" s="65">
        <f>IFERROR(VLOOKUP($D281,'Previous Data'!$A$2:$BD$350,18,FALSE),"")</f>
        <v>0.54169999999999996</v>
      </c>
      <c r="AA281" s="65">
        <f>IFERROR(VLOOKUP($D281,'Previous Data'!$A$2:$BD$350,2,FALSE),"")</f>
        <v>0.53</v>
      </c>
      <c r="AB281" s="15">
        <f t="shared" si="79"/>
        <v>2.2075471698113081E-2</v>
      </c>
      <c r="AC281" s="96" t="str">
        <f t="shared" si="80"/>
        <v>AOTS</v>
      </c>
      <c r="AD281" s="69">
        <f>IFERROR(VLOOKUP($D281,'Today''s Data'!$A$2:$BD$350,9,FALSE),"")</f>
        <v>54300000</v>
      </c>
      <c r="AE281" s="69">
        <f>IFERROR(VLOOKUP($D281,'Today''s Data'!$A$2:$BD$350,39,FALSE),"")</f>
        <v>275106950</v>
      </c>
      <c r="AF281" s="15">
        <f t="shared" si="81"/>
        <v>0.19737778344022205</v>
      </c>
      <c r="AG281" s="72">
        <f>IFERROR(VLOOKUP($D281,'Today''s Data'!$A$2:$BD$350,10,FALSE),"")</f>
        <v>27895040</v>
      </c>
      <c r="AH281" s="15">
        <f>IFERROR(VLOOKUP($D281,'Today''s Data'!$A$2:$BD$350,32,FALSE),"")</f>
        <v>0.32</v>
      </c>
      <c r="AI281" s="12" t="str">
        <f>IFERROR(VLOOKUP($D281,'Today''s Data'!$A$2:$BD$350,33,FALSE),"")</f>
        <v>HIGH</v>
      </c>
      <c r="AJ281" s="15">
        <f>IFERROR(VLOOKUP($D281,'Today''s Data'!$A$2:$BG$350,48,FALSE),"")</f>
        <v>-3.7699999999999997E-2</v>
      </c>
      <c r="AK281" s="15">
        <f>IFERROR(VLOOKUP($D281,'Today''s Data'!$A$2:$BG$350,47,FALSE),"")</f>
        <v>-0.1774</v>
      </c>
      <c r="AL281" s="15">
        <f>IFERROR(VLOOKUP($D281,'Today''s Data'!$A$2:$BG$350,46,FALSE),"")</f>
        <v>0.88890000000000002</v>
      </c>
      <c r="AM281" s="65">
        <v>221581530</v>
      </c>
      <c r="AN281" s="65">
        <f t="shared" si="71"/>
        <v>113006580.3</v>
      </c>
      <c r="AO281" s="65" t="str">
        <f t="shared" si="72"/>
        <v>4TH LINER</v>
      </c>
      <c r="AP281" s="57">
        <f>IFERROR(VLOOKUP($D281,'Today''s Data'!$A$2:$BG$350,50,FALSE),"")</f>
        <v>-14238670</v>
      </c>
    </row>
    <row r="282" spans="2:42" ht="16.5" hidden="1" customHeight="1" x14ac:dyDescent="0.35">
      <c r="B282" s="67">
        <v>277</v>
      </c>
      <c r="C282" s="11" t="s">
        <v>123</v>
      </c>
      <c r="D282" s="92" t="s">
        <v>441</v>
      </c>
      <c r="E282" s="12" t="s">
        <v>39</v>
      </c>
      <c r="F282" s="13" t="s">
        <v>124</v>
      </c>
      <c r="G282" s="65">
        <f>IFERROR(VLOOKUP($D282,'Today''s Data'!$A$2:$BD$350,2,FALSE),"")</f>
        <v>51.5</v>
      </c>
      <c r="H282" s="53">
        <f>IFERROR(VLOOKUP($D282,'Today''s Data'!$A$2:$BD$350,4,FALSE),"")</f>
        <v>-1.9E-3</v>
      </c>
      <c r="I282" s="14">
        <f>IFERROR(VLOOKUP($D282,'Today''s Data'!$A$2:$BD$350,29,FALSE),"")</f>
        <v>49.324072859300003</v>
      </c>
      <c r="J282" s="65">
        <f>IFERROR(VLOOKUP($D282,'Today''s Data'!$A$2:$BD$350,20,FALSE),"")</f>
        <v>46.814999999999998</v>
      </c>
      <c r="K282" s="65">
        <f>IFERROR(VLOOKUP(D282,'Today''s Data'!$A$2:$BD$350,2,FALSE),"")</f>
        <v>51.5</v>
      </c>
      <c r="L282" s="15">
        <f t="shared" si="73"/>
        <v>0.1000747623624907</v>
      </c>
      <c r="M282" s="65">
        <f>IFERROR(VLOOKUP($D282,'Previous Data'!$A$2:$BD$350,20,FALSE),"")</f>
        <v>46.545000000000002</v>
      </c>
      <c r="N282" s="65">
        <f>IFERROR(VLOOKUP($D282,'Previous Data'!$A$2:$BD$350,2,FALSE),"")</f>
        <v>51.8</v>
      </c>
      <c r="O282" s="15">
        <f t="shared" si="74"/>
        <v>0.11290149317864422</v>
      </c>
      <c r="P282" s="65">
        <f>IFERROR(VLOOKUP($D282,'Today''s Data'!$A$2:$BD$350,19,FALSE),"")</f>
        <v>50.517000000000003</v>
      </c>
      <c r="Q282" s="65">
        <f>IFERROR(VLOOKUP($D282,'Today''s Data'!$A$2:$BD$350,2,FALSE),"")</f>
        <v>51.5</v>
      </c>
      <c r="R282" s="15">
        <f t="shared" si="75"/>
        <v>1.9458796048854782E-2</v>
      </c>
      <c r="S282" s="65">
        <f>IFERROR(VLOOKUP($D282,'Previous Data'!$A$2:$BD$350,19,FALSE),"")</f>
        <v>50.137</v>
      </c>
      <c r="T282" s="65">
        <f>IFERROR(VLOOKUP($D282,'Previous Data'!$A$2:$BD$350,2,FALSE),"")</f>
        <v>51.8</v>
      </c>
      <c r="U282" s="15">
        <f t="shared" si="76"/>
        <v>3.3169116620459876E-2</v>
      </c>
      <c r="V282" s="64">
        <f t="shared" si="77"/>
        <v>7.9077218840115468E-2</v>
      </c>
      <c r="W282" s="65">
        <f>IFERROR(VLOOKUP($D282,'Today''s Data'!$A$2:$BD$350,18,FALSE),"")</f>
        <v>51.6</v>
      </c>
      <c r="X282" s="65">
        <f>IFERROR(VLOOKUP($D282,'Today''s Data'!$A$2:$BD$350,2,FALSE),"")</f>
        <v>51.5</v>
      </c>
      <c r="Y282" s="15">
        <f t="shared" si="78"/>
        <v>1.9417475728155617E-3</v>
      </c>
      <c r="Z282" s="65">
        <f>IFERROR(VLOOKUP($D282,'Previous Data'!$A$2:$BD$350,18,FALSE),"")</f>
        <v>51.945</v>
      </c>
      <c r="AA282" s="65">
        <f>IFERROR(VLOOKUP($D282,'Previous Data'!$A$2:$BD$350,2,FALSE),"")</f>
        <v>51.8</v>
      </c>
      <c r="AB282" s="15">
        <f t="shared" si="79"/>
        <v>2.7992277992278597E-3</v>
      </c>
      <c r="AC282" s="96" t="str">
        <f t="shared" si="80"/>
        <v>AOTS</v>
      </c>
      <c r="AD282" s="69">
        <f>IFERROR(VLOOKUP($D282,'Today''s Data'!$A$2:$BD$350,9,FALSE),"")</f>
        <v>564550</v>
      </c>
      <c r="AE282" s="69">
        <f>IFERROR(VLOOKUP($D282,'Today''s Data'!$A$2:$BD$350,39,FALSE),"")</f>
        <v>570519</v>
      </c>
      <c r="AF282" s="15">
        <f t="shared" si="81"/>
        <v>0.98953759646917983</v>
      </c>
      <c r="AG282" s="72">
        <f>IFERROR(VLOOKUP($D282,'Today''s Data'!$A$2:$BD$350,10,FALSE),"")</f>
        <v>29049636.5</v>
      </c>
      <c r="AH282" s="15">
        <f>IFERROR(VLOOKUP($D282,'Today''s Data'!$A$2:$BD$350,32,FALSE),"")</f>
        <v>3.8899999999999997E-2</v>
      </c>
      <c r="AI282" s="12" t="str">
        <f>IFERROR(VLOOKUP($D282,'Today''s Data'!$A$2:$BD$350,33,FALSE),"")</f>
        <v>NEUTRAL</v>
      </c>
      <c r="AJ282" s="15">
        <f>IFERROR(VLOOKUP($D282,'Today''s Data'!$A$2:$BG$350,48,FALSE),"")</f>
        <v>-9.5999999999999992E-3</v>
      </c>
      <c r="AK282" s="15">
        <f>IFERROR(VLOOKUP($D282,'Today''s Data'!$A$2:$BG$350,47,FALSE),"")</f>
        <v>0.03</v>
      </c>
      <c r="AL282" s="15">
        <f>IFERROR(VLOOKUP($D282,'Today''s Data'!$A$2:$BG$350,46,FALSE),"")</f>
        <v>0.1208</v>
      </c>
      <c r="AM282" s="65">
        <v>419063353</v>
      </c>
      <c r="AN282" s="65">
        <f t="shared" si="71"/>
        <v>21581762679.5</v>
      </c>
      <c r="AO282" s="65" t="str">
        <f t="shared" si="72"/>
        <v>3RD LINER</v>
      </c>
      <c r="AP282" s="57">
        <f>IFERROR(VLOOKUP($D282,'Today''s Data'!$A$2:$BG$350,50,FALSE),"")</f>
        <v>42689940</v>
      </c>
    </row>
    <row r="283" spans="2:42" ht="16.5" hidden="1" customHeight="1" x14ac:dyDescent="0.35">
      <c r="B283" s="68">
        <v>278</v>
      </c>
      <c r="C283" s="59" t="s">
        <v>398</v>
      </c>
      <c r="D283" s="93" t="s">
        <v>399</v>
      </c>
      <c r="E283" s="58" t="s">
        <v>10</v>
      </c>
      <c r="F283" s="60" t="s">
        <v>190</v>
      </c>
      <c r="G283" s="65">
        <f>IFERROR(VLOOKUP($D283,'Today''s Data'!$A$2:$BD$350,2,FALSE),"")</f>
        <v>1566</v>
      </c>
      <c r="H283" s="53">
        <f>IFERROR(VLOOKUP($D283,'Today''s Data'!$A$2:$BD$350,4,FALSE),"")</f>
        <v>-2.5000000000000001E-3</v>
      </c>
      <c r="I283" s="14">
        <f>IFERROR(VLOOKUP($D283,'Today''s Data'!$A$2:$BD$350,29,FALSE),"")</f>
        <v>55.256301603200001</v>
      </c>
      <c r="J283" s="65">
        <f>IFERROR(VLOOKUP($D283,'Today''s Data'!$A$2:$BD$350,20,FALSE),"")</f>
        <v>1571.63</v>
      </c>
      <c r="K283" s="65">
        <f>IFERROR(VLOOKUP(D283,'Today''s Data'!$A$2:$BD$350,2,FALSE),"")</f>
        <v>1566</v>
      </c>
      <c r="L283" s="15">
        <f t="shared" si="73"/>
        <v>3.5951468710090097E-3</v>
      </c>
      <c r="M283" s="65">
        <f>IFERROR(VLOOKUP($D283,'Previous Data'!$A$2:$BD$350,20,FALSE),"")</f>
        <v>1573.61</v>
      </c>
      <c r="N283" s="65">
        <f>IFERROR(VLOOKUP($D283,'Previous Data'!$A$2:$BD$350,2,FALSE),"")</f>
        <v>1572</v>
      </c>
      <c r="O283" s="15">
        <f t="shared" si="74"/>
        <v>1.0241730279897583E-3</v>
      </c>
      <c r="P283" s="65">
        <f>IFERROR(VLOOKUP($D283,'Today''s Data'!$A$2:$BD$350,19,FALSE),"")</f>
        <v>1501.14</v>
      </c>
      <c r="Q283" s="65">
        <f>IFERROR(VLOOKUP($D283,'Today''s Data'!$A$2:$BD$350,2,FALSE),"")</f>
        <v>1566</v>
      </c>
      <c r="R283" s="15">
        <f t="shared" si="75"/>
        <v>4.320716255645702E-2</v>
      </c>
      <c r="S283" s="65">
        <f>IFERROR(VLOOKUP($D283,'Previous Data'!$A$2:$BD$350,19,FALSE),"")</f>
        <v>1499.04</v>
      </c>
      <c r="T283" s="65">
        <f>IFERROR(VLOOKUP($D283,'Previous Data'!$A$2:$BD$350,2,FALSE),"")</f>
        <v>1572</v>
      </c>
      <c r="U283" s="15">
        <f t="shared" si="76"/>
        <v>4.8671149535702875E-2</v>
      </c>
      <c r="V283" s="64">
        <f t="shared" si="77"/>
        <v>4.6957645522736055E-2</v>
      </c>
      <c r="W283" s="65">
        <f>IFERROR(VLOOKUP($D283,'Today''s Data'!$A$2:$BD$350,18,FALSE),"")</f>
        <v>1553.85</v>
      </c>
      <c r="X283" s="65">
        <f>IFERROR(VLOOKUP($D283,'Today''s Data'!$A$2:$BD$350,2,FALSE),"")</f>
        <v>1566</v>
      </c>
      <c r="Y283" s="15">
        <f t="shared" si="78"/>
        <v>7.8192875760209109E-3</v>
      </c>
      <c r="Z283" s="65">
        <f>IFERROR(VLOOKUP($D283,'Previous Data'!$A$2:$BD$350,18,FALSE),"")</f>
        <v>1547.8</v>
      </c>
      <c r="AA283" s="65">
        <f>IFERROR(VLOOKUP($D283,'Previous Data'!$A$2:$BD$350,2,FALSE),"")</f>
        <v>1572</v>
      </c>
      <c r="AB283" s="15">
        <f t="shared" si="79"/>
        <v>1.5635094973510819E-2</v>
      </c>
      <c r="AC283" s="96" t="str">
        <f t="shared" si="80"/>
        <v/>
      </c>
      <c r="AD283" s="69">
        <f>IFERROR(VLOOKUP($D283,'Today''s Data'!$A$2:$BD$350,9,FALSE),"")</f>
        <v>60620</v>
      </c>
      <c r="AE283" s="69">
        <f>IFERROR(VLOOKUP($D283,'Today''s Data'!$A$2:$BD$350,39,FALSE),"")</f>
        <v>129951</v>
      </c>
      <c r="AF283" s="15">
        <f t="shared" si="81"/>
        <v>0.46648352071165283</v>
      </c>
      <c r="AG283" s="72">
        <f>IFERROR(VLOOKUP($D283,'Today''s Data'!$A$2:$BD$350,10,FALSE),"")</f>
        <v>94770520</v>
      </c>
      <c r="AH283" s="15">
        <f>IFERROR(VLOOKUP($D283,'Today''s Data'!$A$2:$BD$350,32,FALSE),"")</f>
        <v>2.5100000000000001E-2</v>
      </c>
      <c r="AI283" s="12" t="str">
        <f>IFERROR(VLOOKUP($D283,'Today''s Data'!$A$2:$BD$350,33,FALSE),"")</f>
        <v>LOW</v>
      </c>
      <c r="AJ283" s="15">
        <f>IFERROR(VLOOKUP($D283,'Today''s Data'!$A$2:$BG$350,48,FALSE),"")</f>
        <v>3.3700000000000001E-2</v>
      </c>
      <c r="AK283" s="15">
        <f>IFERROR(VLOOKUP($D283,'Today''s Data'!$A$2:$BG$350,47,FALSE),"")</f>
        <v>-1.9E-3</v>
      </c>
      <c r="AL283" s="15">
        <f>IFERROR(VLOOKUP($D283,'Today''s Data'!$A$2:$BG$350,46,FALSE),"")</f>
        <v>5.8099999999999999E-2</v>
      </c>
      <c r="AM283" s="65">
        <v>216055775</v>
      </c>
      <c r="AN283" s="65">
        <f t="shared" si="71"/>
        <v>338343343650</v>
      </c>
      <c r="AO283" s="65" t="s">
        <v>673</v>
      </c>
      <c r="AP283" s="57">
        <f>IFERROR(VLOOKUP($D283,'Today''s Data'!$A$2:$BG$350,50,FALSE),"")</f>
        <v>242341605</v>
      </c>
    </row>
    <row r="284" spans="2:42" ht="16.5" hidden="1" customHeight="1" x14ac:dyDescent="0.35">
      <c r="B284" s="67">
        <v>279</v>
      </c>
      <c r="C284" s="11"/>
      <c r="D284" s="92" t="s">
        <v>643</v>
      </c>
      <c r="E284" s="12"/>
      <c r="F284" s="13"/>
      <c r="G284" s="65">
        <f>IFERROR(VLOOKUP($D284,'Today''s Data'!$A$2:$BD$350,2,FALSE),"")</f>
        <v>35.6</v>
      </c>
      <c r="H284" s="53">
        <f>IFERROR(VLOOKUP($D284,'Today''s Data'!$A$2:$BD$350,4,FALSE),"")</f>
        <v>1.8599999999999998E-2</v>
      </c>
      <c r="I284" s="14">
        <f>IFERROR(VLOOKUP($D284,'Today''s Data'!$A$2:$BD$350,29,FALSE),"")</f>
        <v>51.487194079600002</v>
      </c>
      <c r="J284" s="65">
        <f>IFERROR(VLOOKUP($D284,'Today''s Data'!$A$2:$BD$350,20,FALSE),"")</f>
        <v>32.311</v>
      </c>
      <c r="K284" s="65">
        <f>IFERROR(VLOOKUP(D284,'Today''s Data'!$A$2:$BD$350,2,FALSE),"")</f>
        <v>35.6</v>
      </c>
      <c r="L284" s="15">
        <f t="shared" si="73"/>
        <v>0.10179195939463345</v>
      </c>
      <c r="M284" s="65">
        <f>IFERROR(VLOOKUP($D284,'Previous Data'!$A$2:$BD$350,20,FALSE),"")</f>
        <v>32.167499999999997</v>
      </c>
      <c r="N284" s="65">
        <f>IFERROR(VLOOKUP($D284,'Previous Data'!$A$2:$BD$350,2,FALSE),"")</f>
        <v>32.549999999999997</v>
      </c>
      <c r="O284" s="15">
        <f t="shared" si="74"/>
        <v>1.1890883655863847E-2</v>
      </c>
      <c r="P284" s="65">
        <f>IFERROR(VLOOKUP($D284,'Today''s Data'!$A$2:$BD$350,19,FALSE),"")</f>
        <v>33.832000000000001</v>
      </c>
      <c r="Q284" s="65">
        <f>IFERROR(VLOOKUP($D284,'Today''s Data'!$A$2:$BD$350,2,FALSE),"")</f>
        <v>35.6</v>
      </c>
      <c r="R284" s="15">
        <f t="shared" si="75"/>
        <v>5.225821707259401E-2</v>
      </c>
      <c r="S284" s="65">
        <f>IFERROR(VLOOKUP($D284,'Previous Data'!$A$2:$BD$350,19,FALSE),"")</f>
        <v>33.585999999999999</v>
      </c>
      <c r="T284" s="65">
        <f>IFERROR(VLOOKUP($D284,'Previous Data'!$A$2:$BD$350,2,FALSE),"")</f>
        <v>32.549999999999997</v>
      </c>
      <c r="U284" s="15">
        <f t="shared" si="76"/>
        <v>3.1827956989247355E-2</v>
      </c>
      <c r="V284" s="64">
        <f t="shared" si="77"/>
        <v>4.7073751973012314E-2</v>
      </c>
      <c r="W284" s="65">
        <f>IFERROR(VLOOKUP($D284,'Today''s Data'!$A$2:$BD$350,18,FALSE),"")</f>
        <v>35.68</v>
      </c>
      <c r="X284" s="65">
        <f>IFERROR(VLOOKUP($D284,'Today''s Data'!$A$2:$BD$350,2,FALSE),"")</f>
        <v>35.6</v>
      </c>
      <c r="Y284" s="15">
        <f t="shared" si="78"/>
        <v>2.2471910112359071E-3</v>
      </c>
      <c r="Z284" s="65">
        <f>IFERROR(VLOOKUP($D284,'Previous Data'!$A$2:$BD$350,18,FALSE),"")</f>
        <v>36.25</v>
      </c>
      <c r="AA284" s="65">
        <f>IFERROR(VLOOKUP($D284,'Previous Data'!$A$2:$BD$350,2,FALSE),"")</f>
        <v>32.549999999999997</v>
      </c>
      <c r="AB284" s="15">
        <f t="shared" si="79"/>
        <v>0.11367127496159764</v>
      </c>
      <c r="AC284" s="96" t="str">
        <f t="shared" si="80"/>
        <v>AOTS</v>
      </c>
      <c r="AD284" s="69">
        <f>IFERROR(VLOOKUP($D284,'Today''s Data'!$A$2:$BD$350,9,FALSE),"")</f>
        <v>300</v>
      </c>
      <c r="AE284" s="69">
        <f>IFERROR(VLOOKUP($D284,'Today''s Data'!$A$2:$BD$350,39,FALSE),"")</f>
        <v>6445</v>
      </c>
      <c r="AF284" s="15">
        <f t="shared" si="81"/>
        <v>4.6547711404189292E-2</v>
      </c>
      <c r="AG284" s="72">
        <f>IFERROR(VLOOKUP($D284,'Today''s Data'!$A$2:$BD$350,10,FALSE),"")</f>
        <v>10680</v>
      </c>
      <c r="AH284" s="15">
        <f>IFERROR(VLOOKUP($D284,'Today''s Data'!$A$2:$BD$350,32,FALSE),"")</f>
        <v>9.2799999999999994E-2</v>
      </c>
      <c r="AI284" s="12" t="str">
        <f>IFERROR(VLOOKUP($D284,'Today''s Data'!$A$2:$BD$350,33,FALSE),"")</f>
        <v>HIGH</v>
      </c>
      <c r="AJ284" s="15">
        <f>IFERROR(VLOOKUP($D284,'Today''s Data'!$A$2:$BG$350,48,FALSE),"")</f>
        <v>1.7100000000000001E-2</v>
      </c>
      <c r="AK284" s="15">
        <f>IFERROR(VLOOKUP($D284,'Today''s Data'!$A$2:$BG$350,47,FALSE),"")</f>
        <v>2.8E-3</v>
      </c>
      <c r="AL284" s="15">
        <f>IFERROR(VLOOKUP($D284,'Today''s Data'!$A$2:$BG$350,46,FALSE),"")</f>
        <v>4.7100000000000003E-2</v>
      </c>
      <c r="AM284" s="65">
        <v>35000000</v>
      </c>
      <c r="AN284" s="65">
        <f t="shared" si="71"/>
        <v>1246000000</v>
      </c>
      <c r="AO284" s="65" t="str">
        <f t="shared" si="72"/>
        <v>4TH LINER</v>
      </c>
      <c r="AP284" s="57">
        <f>IFERROR(VLOOKUP($D284,'Today''s Data'!$A$2:$BG$350,50,FALSE),"")</f>
        <v>3250</v>
      </c>
    </row>
    <row r="285" spans="2:42" ht="16.5" hidden="1" customHeight="1" x14ac:dyDescent="0.35">
      <c r="B285" s="67">
        <v>280</v>
      </c>
      <c r="C285" s="11" t="s">
        <v>400</v>
      </c>
      <c r="D285" s="92" t="s">
        <v>401</v>
      </c>
      <c r="E285" s="12" t="s">
        <v>19</v>
      </c>
      <c r="F285" s="13" t="s">
        <v>19</v>
      </c>
      <c r="G285" s="65">
        <f>IFERROR(VLOOKUP($D285,'Today''s Data'!$A$2:$BD$350,2,FALSE),"")</f>
        <v>284.8</v>
      </c>
      <c r="H285" s="53">
        <f>IFERROR(VLOOKUP($D285,'Today''s Data'!$A$2:$BD$350,4,FALSE),"")</f>
        <v>1.14E-2</v>
      </c>
      <c r="I285" s="14">
        <f>IFERROR(VLOOKUP($D285,'Today''s Data'!$A$2:$BD$350,29,FALSE),"")</f>
        <v>59.575564148600002</v>
      </c>
      <c r="J285" s="65">
        <f>IFERROR(VLOOKUP($D285,'Today''s Data'!$A$2:$BD$350,20,FALSE),"")</f>
        <v>287.45800000000003</v>
      </c>
      <c r="K285" s="65">
        <f>IFERROR(VLOOKUP(D285,'Today''s Data'!$A$2:$BD$350,2,FALSE),"")</f>
        <v>284.8</v>
      </c>
      <c r="L285" s="15">
        <f t="shared" si="73"/>
        <v>9.3328651685393796E-3</v>
      </c>
      <c r="M285" s="65">
        <f>IFERROR(VLOOKUP($D285,'Previous Data'!$A$2:$BD$350,20,FALSE),"")</f>
        <v>287.67399999999998</v>
      </c>
      <c r="N285" s="65">
        <f>IFERROR(VLOOKUP($D285,'Previous Data'!$A$2:$BD$350,2,FALSE),"")</f>
        <v>281</v>
      </c>
      <c r="O285" s="15">
        <f t="shared" si="74"/>
        <v>2.3750889679715226E-2</v>
      </c>
      <c r="P285" s="65">
        <f>IFERROR(VLOOKUP($D285,'Today''s Data'!$A$2:$BD$350,19,FALSE),"")</f>
        <v>282.42399999999998</v>
      </c>
      <c r="Q285" s="65">
        <f>IFERROR(VLOOKUP($D285,'Today''s Data'!$A$2:$BD$350,2,FALSE),"")</f>
        <v>284.8</v>
      </c>
      <c r="R285" s="15">
        <f t="shared" si="75"/>
        <v>8.4128827578393954E-3</v>
      </c>
      <c r="S285" s="65">
        <f>IFERROR(VLOOKUP($D285,'Previous Data'!$A$2:$BD$350,19,FALSE),"")</f>
        <v>282.38799999999998</v>
      </c>
      <c r="T285" s="65">
        <f>IFERROR(VLOOKUP($D285,'Previous Data'!$A$2:$BD$350,2,FALSE),"")</f>
        <v>281</v>
      </c>
      <c r="U285" s="15">
        <f t="shared" si="76"/>
        <v>4.9395017793593477E-3</v>
      </c>
      <c r="V285" s="64">
        <f t="shared" si="77"/>
        <v>1.7824264226836421E-2</v>
      </c>
      <c r="W285" s="65">
        <f>IFERROR(VLOOKUP($D285,'Today''s Data'!$A$2:$BD$350,18,FALSE),"")</f>
        <v>280.49</v>
      </c>
      <c r="X285" s="65">
        <f>IFERROR(VLOOKUP($D285,'Today''s Data'!$A$2:$BD$350,2,FALSE),"")</f>
        <v>284.8</v>
      </c>
      <c r="Y285" s="15">
        <f t="shared" si="78"/>
        <v>1.5365966701130173E-2</v>
      </c>
      <c r="Z285" s="65">
        <f>IFERROR(VLOOKUP($D285,'Previous Data'!$A$2:$BD$350,18,FALSE),"")</f>
        <v>280.27</v>
      </c>
      <c r="AA285" s="65">
        <f>IFERROR(VLOOKUP($D285,'Previous Data'!$A$2:$BD$350,2,FALSE),"")</f>
        <v>281</v>
      </c>
      <c r="AB285" s="15">
        <f t="shared" si="79"/>
        <v>2.6046312484390701E-3</v>
      </c>
      <c r="AC285" s="96" t="str">
        <f t="shared" si="80"/>
        <v>REVERSE AOTS</v>
      </c>
      <c r="AD285" s="69">
        <f>IFERROR(VLOOKUP($D285,'Today''s Data'!$A$2:$BD$350,9,FALSE),"")</f>
        <v>6570</v>
      </c>
      <c r="AE285" s="69">
        <f>IFERROR(VLOOKUP($D285,'Today''s Data'!$A$2:$BD$350,39,FALSE),"")</f>
        <v>4246</v>
      </c>
      <c r="AF285" s="15">
        <f t="shared" si="81"/>
        <v>1.5473386716910034</v>
      </c>
      <c r="AG285" s="72">
        <f>IFERROR(VLOOKUP($D285,'Today''s Data'!$A$2:$BD$350,10,FALSE),"")</f>
        <v>1864626</v>
      </c>
      <c r="AH285" s="15">
        <f>IFERROR(VLOOKUP($D285,'Today''s Data'!$A$2:$BD$350,32,FALSE),"")</f>
        <v>1.49E-2</v>
      </c>
      <c r="AI285" s="12" t="str">
        <f>IFERROR(VLOOKUP($D285,'Today''s Data'!$A$2:$BD$350,33,FALSE),"")</f>
        <v>LOW</v>
      </c>
      <c r="AJ285" s="15">
        <f>IFERROR(VLOOKUP($D285,'Today''s Data'!$A$2:$BG$350,48,FALSE),"")</f>
        <v>2.4500000000000001E-2</v>
      </c>
      <c r="AK285" s="15">
        <f>IFERROR(VLOOKUP($D285,'Today''s Data'!$A$2:$BG$350,47,FALSE),"")</f>
        <v>1.35E-2</v>
      </c>
      <c r="AL285" s="15">
        <f>IFERROR(VLOOKUP($D285,'Today''s Data'!$A$2:$BG$350,46,FALSE),"")</f>
        <v>-4.1999999999999997E-3</v>
      </c>
      <c r="AM285" s="65">
        <v>332886167</v>
      </c>
      <c r="AN285" s="65">
        <f t="shared" si="71"/>
        <v>94805980361.600006</v>
      </c>
      <c r="AO285" s="65" t="str">
        <f t="shared" si="72"/>
        <v>3RD LINER</v>
      </c>
      <c r="AP285" s="57">
        <f>IFERROR(VLOOKUP($D285,'Today''s Data'!$A$2:$BG$350,50,FALSE),"")</f>
        <v>-119768</v>
      </c>
    </row>
    <row r="286" spans="2:42" ht="16.5" customHeight="1" x14ac:dyDescent="0.35">
      <c r="B286" s="68">
        <v>281</v>
      </c>
      <c r="C286" s="59" t="s">
        <v>402</v>
      </c>
      <c r="D286" s="93" t="s">
        <v>403</v>
      </c>
      <c r="E286" s="58" t="s">
        <v>10</v>
      </c>
      <c r="F286" s="60" t="s">
        <v>11</v>
      </c>
      <c r="G286" s="65">
        <f>IFERROR(VLOOKUP($D286,'Today''s Data'!$A$2:$BD$350,2,FALSE),"")</f>
        <v>5.69</v>
      </c>
      <c r="H286" s="53">
        <f>IFERROR(VLOOKUP($D286,'Today''s Data'!$A$2:$BD$350,4,FALSE),"")</f>
        <v>4.3999999999999997E-2</v>
      </c>
      <c r="I286" s="14">
        <f>IFERROR(VLOOKUP($D286,'Today''s Data'!$A$2:$BD$350,29,FALSE),"")</f>
        <v>60.263236796000001</v>
      </c>
      <c r="J286" s="65">
        <f>IFERROR(VLOOKUP($D286,'Today''s Data'!$A$2:$BD$350,20,FALSE),"")</f>
        <v>4.0095000000000001</v>
      </c>
      <c r="K286" s="65">
        <f>IFERROR(VLOOKUP(D286,'Today''s Data'!$A$2:$BD$350,2,FALSE),"")</f>
        <v>5.69</v>
      </c>
      <c r="L286" s="15">
        <f t="shared" si="73"/>
        <v>0.4191295672777155</v>
      </c>
      <c r="M286" s="65">
        <f>IFERROR(VLOOKUP($D286,'Previous Data'!$A$2:$BD$350,20,FALSE),"")</f>
        <v>3.9504999999999999</v>
      </c>
      <c r="N286" s="65">
        <f>IFERROR(VLOOKUP($D286,'Previous Data'!$A$2:$BD$350,2,FALSE),"")</f>
        <v>5.6</v>
      </c>
      <c r="O286" s="15">
        <f t="shared" si="74"/>
        <v>0.41754208328059733</v>
      </c>
      <c r="P286" s="65">
        <f>IFERROR(VLOOKUP($D286,'Today''s Data'!$A$2:$BD$350,19,FALSE),"")</f>
        <v>4.9302000000000001</v>
      </c>
      <c r="Q286" s="65">
        <f>IFERROR(VLOOKUP($D286,'Today''s Data'!$A$2:$BD$350,2,FALSE),"")</f>
        <v>5.69</v>
      </c>
      <c r="R286" s="15">
        <f t="shared" si="75"/>
        <v>0.15411139507525054</v>
      </c>
      <c r="S286" s="65">
        <f>IFERROR(VLOOKUP($D286,'Previous Data'!$A$2:$BD$350,19,FALSE),"")</f>
        <v>4.8914</v>
      </c>
      <c r="T286" s="65">
        <f>IFERROR(VLOOKUP($D286,'Previous Data'!$A$2:$BD$350,2,FALSE),"")</f>
        <v>5.6</v>
      </c>
      <c r="U286" s="15">
        <f t="shared" si="76"/>
        <v>0.14486650038843679</v>
      </c>
      <c r="V286" s="64">
        <f t="shared" si="77"/>
        <v>0.22962962962962966</v>
      </c>
      <c r="W286" s="65">
        <f>IFERROR(VLOOKUP($D286,'Today''s Data'!$A$2:$BD$350,18,FALSE),"")</f>
        <v>5.4314999999999998</v>
      </c>
      <c r="X286" s="65">
        <f>IFERROR(VLOOKUP($D286,'Today''s Data'!$A$2:$BD$350,2,FALSE),"")</f>
        <v>5.69</v>
      </c>
      <c r="Y286" s="15">
        <f t="shared" si="78"/>
        <v>4.7592746018595346E-2</v>
      </c>
      <c r="Z286" s="65">
        <f>IFERROR(VLOOKUP($D286,'Previous Data'!$A$2:$BD$350,18,FALSE),"")</f>
        <v>5.3224999999999998</v>
      </c>
      <c r="AA286" s="65">
        <f>IFERROR(VLOOKUP($D286,'Previous Data'!$A$2:$BD$350,2,FALSE),"")</f>
        <v>5.6</v>
      </c>
      <c r="AB286" s="15">
        <f t="shared" si="79"/>
        <v>5.2137153593236236E-2</v>
      </c>
      <c r="AC286" s="96" t="str">
        <f t="shared" si="80"/>
        <v>AOTS+</v>
      </c>
      <c r="AD286" s="69">
        <f>IFERROR(VLOOKUP($D286,'Today''s Data'!$A$2:$BD$350,9,FALSE),"")</f>
        <v>22925400</v>
      </c>
      <c r="AE286" s="69">
        <f>IFERROR(VLOOKUP($D286,'Today''s Data'!$A$2:$BD$350,39,FALSE),"")</f>
        <v>11173685</v>
      </c>
      <c r="AF286" s="15">
        <f t="shared" si="81"/>
        <v>2.0517313670467709</v>
      </c>
      <c r="AG286" s="72">
        <f>IFERROR(VLOOKUP($D286,'Today''s Data'!$A$2:$BD$350,10,FALSE),"")</f>
        <v>121195009</v>
      </c>
      <c r="AH286" s="15">
        <f>IFERROR(VLOOKUP($D286,'Today''s Data'!$A$2:$BD$350,32,FALSE),"")</f>
        <v>6.5000000000000002E-2</v>
      </c>
      <c r="AI286" s="12" t="str">
        <f>IFERROR(VLOOKUP($D286,'Today''s Data'!$A$2:$BD$350,33,FALSE),"")</f>
        <v>HIGH</v>
      </c>
      <c r="AJ286" s="15">
        <f>IFERROR(VLOOKUP($D286,'Today''s Data'!$A$2:$BG$350,48,FALSE),"")</f>
        <v>7.1000000000000004E-3</v>
      </c>
      <c r="AK286" s="15">
        <f>IFERROR(VLOOKUP($D286,'Today''s Data'!$A$2:$BG$350,47,FALSE),"")</f>
        <v>0.2132</v>
      </c>
      <c r="AL286" s="15">
        <f>IFERROR(VLOOKUP($D286,'Today''s Data'!$A$2:$BG$350,46,FALSE),"")</f>
        <v>0.26729999999999998</v>
      </c>
      <c r="AM286" s="65">
        <v>907857870</v>
      </c>
      <c r="AN286" s="65">
        <f t="shared" si="71"/>
        <v>5165711280.3000002</v>
      </c>
      <c r="AO286" s="65" t="str">
        <f t="shared" si="72"/>
        <v>3RD LINER</v>
      </c>
      <c r="AP286" s="57">
        <f>IFERROR(VLOOKUP($D286,'Today''s Data'!$A$2:$BG$350,50,FALSE),"")</f>
        <v>1481193.0004</v>
      </c>
    </row>
    <row r="287" spans="2:42" ht="16.5" hidden="1" customHeight="1" x14ac:dyDescent="0.35">
      <c r="B287" s="67">
        <v>282</v>
      </c>
      <c r="C287" s="11" t="s">
        <v>404</v>
      </c>
      <c r="D287" s="92" t="s">
        <v>405</v>
      </c>
      <c r="E287" s="12" t="s">
        <v>27</v>
      </c>
      <c r="F287" s="13" t="s">
        <v>52</v>
      </c>
      <c r="G287" s="65">
        <f>IFERROR(VLOOKUP($D287,'Today''s Data'!$A$2:$BD$350,2,FALSE),"")</f>
        <v>90</v>
      </c>
      <c r="H287" s="53">
        <f>IFERROR(VLOOKUP($D287,'Today''s Data'!$A$2:$BD$350,4,FALSE),"")</f>
        <v>0</v>
      </c>
      <c r="I287" s="14">
        <f>IFERROR(VLOOKUP($D287,'Today''s Data'!$A$2:$BD$350,29,FALSE),"")</f>
        <v>50.496007026400001</v>
      </c>
      <c r="J287" s="65">
        <f>IFERROR(VLOOKUP($D287,'Today''s Data'!$A$2:$BD$350,20,FALSE),"")</f>
        <v>87.923500000000004</v>
      </c>
      <c r="K287" s="65">
        <f>IFERROR(VLOOKUP(D287,'Today''s Data'!$A$2:$BD$350,2,FALSE),"")</f>
        <v>90</v>
      </c>
      <c r="L287" s="15">
        <f t="shared" si="73"/>
        <v>2.3617121702388961E-2</v>
      </c>
      <c r="M287" s="65">
        <f>IFERROR(VLOOKUP($D287,'Previous Data'!$A$2:$BD$350,20,FALSE),"")</f>
        <v>87.854500000000002</v>
      </c>
      <c r="N287" s="65">
        <f>IFERROR(VLOOKUP($D287,'Previous Data'!$A$2:$BD$350,2,FALSE),"")</f>
        <v>90</v>
      </c>
      <c r="O287" s="15">
        <f t="shared" si="74"/>
        <v>2.4421059820498647E-2</v>
      </c>
      <c r="P287" s="65">
        <f>IFERROR(VLOOKUP($D287,'Today''s Data'!$A$2:$BD$350,19,FALSE),"")</f>
        <v>88.983000000000004</v>
      </c>
      <c r="Q287" s="65">
        <f>IFERROR(VLOOKUP($D287,'Today''s Data'!$A$2:$BD$350,2,FALSE),"")</f>
        <v>90</v>
      </c>
      <c r="R287" s="15">
        <f t="shared" si="75"/>
        <v>1.1429149388085319E-2</v>
      </c>
      <c r="S287" s="65">
        <f>IFERROR(VLOOKUP($D287,'Previous Data'!$A$2:$BD$350,19,FALSE),"")</f>
        <v>88.861999999999995</v>
      </c>
      <c r="T287" s="65">
        <f>IFERROR(VLOOKUP($D287,'Previous Data'!$A$2:$BD$350,2,FALSE),"")</f>
        <v>90</v>
      </c>
      <c r="U287" s="15">
        <f t="shared" si="76"/>
        <v>1.2806373928113313E-2</v>
      </c>
      <c r="V287" s="64">
        <f t="shared" si="77"/>
        <v>1.205024822715201E-2</v>
      </c>
      <c r="W287" s="65">
        <f>IFERROR(VLOOKUP($D287,'Today''s Data'!$A$2:$BD$350,18,FALSE),"")</f>
        <v>90.444999999999993</v>
      </c>
      <c r="X287" s="65">
        <f>IFERROR(VLOOKUP($D287,'Today''s Data'!$A$2:$BD$350,2,FALSE),"")</f>
        <v>90</v>
      </c>
      <c r="Y287" s="15">
        <f t="shared" si="78"/>
        <v>4.9444444444443686E-3</v>
      </c>
      <c r="Z287" s="65">
        <f>IFERROR(VLOOKUP($D287,'Previous Data'!$A$2:$BD$350,18,FALSE),"")</f>
        <v>90.344999999999999</v>
      </c>
      <c r="AA287" s="65">
        <f>IFERROR(VLOOKUP($D287,'Previous Data'!$A$2:$BD$350,2,FALSE),"")</f>
        <v>90</v>
      </c>
      <c r="AB287" s="15">
        <f t="shared" si="79"/>
        <v>3.8333333333333205E-3</v>
      </c>
      <c r="AC287" s="96" t="str">
        <f t="shared" si="80"/>
        <v>AOTS</v>
      </c>
      <c r="AD287" s="69">
        <f>IFERROR(VLOOKUP($D287,'Today''s Data'!$A$2:$BD$350,9,FALSE),"")</f>
        <v>22920</v>
      </c>
      <c r="AE287" s="69">
        <f>IFERROR(VLOOKUP($D287,'Today''s Data'!$A$2:$BD$350,39,FALSE),"")</f>
        <v>43113</v>
      </c>
      <c r="AF287" s="15">
        <f t="shared" si="81"/>
        <v>0.5316261916359335</v>
      </c>
      <c r="AG287" s="72">
        <f>IFERROR(VLOOKUP($D287,'Today''s Data'!$A$2:$BD$350,10,FALSE),"")</f>
        <v>2061863.5</v>
      </c>
      <c r="AH287" s="15">
        <f>IFERROR(VLOOKUP($D287,'Today''s Data'!$A$2:$BD$350,32,FALSE),"")</f>
        <v>1.0999999999999999E-2</v>
      </c>
      <c r="AI287" s="12" t="str">
        <f>IFERROR(VLOOKUP($D287,'Today''s Data'!$A$2:$BD$350,33,FALSE),"")</f>
        <v>LOW</v>
      </c>
      <c r="AJ287" s="15">
        <f>IFERROR(VLOOKUP($D287,'Today''s Data'!$A$2:$BG$350,48,FALSE),"")</f>
        <v>0</v>
      </c>
      <c r="AK287" s="15">
        <f>IFERROR(VLOOKUP($D287,'Today''s Data'!$A$2:$BG$350,47,FALSE),"")</f>
        <v>-5.9999999999999995E-4</v>
      </c>
      <c r="AL287" s="15">
        <f>IFERROR(VLOOKUP($D287,'Today''s Data'!$A$2:$BG$350,46,FALSE),"")</f>
        <v>3.8699999999999998E-2</v>
      </c>
      <c r="AM287" s="65">
        <v>1058343929</v>
      </c>
      <c r="AN287" s="65">
        <f t="shared" si="71"/>
        <v>95250953610</v>
      </c>
      <c r="AO287" s="65" t="str">
        <f t="shared" si="72"/>
        <v>3RD LINER</v>
      </c>
      <c r="AP287" s="57">
        <f>IFERROR(VLOOKUP($D287,'Today''s Data'!$A$2:$BG$350,50,FALSE),"")</f>
        <v>15725146</v>
      </c>
    </row>
    <row r="288" spans="2:42" ht="16.5" hidden="1" customHeight="1" x14ac:dyDescent="0.35">
      <c r="B288" s="67">
        <v>283</v>
      </c>
      <c r="C288" s="59" t="s">
        <v>406</v>
      </c>
      <c r="D288" s="93" t="s">
        <v>407</v>
      </c>
      <c r="E288" s="58" t="s">
        <v>19</v>
      </c>
      <c r="F288" s="60" t="s">
        <v>19</v>
      </c>
      <c r="G288" s="65">
        <f>IFERROR(VLOOKUP($D288,'Today''s Data'!$A$2:$BD$350,2,FALSE),"")</f>
        <v>0.23300000000000001</v>
      </c>
      <c r="H288" s="53">
        <f>IFERROR(VLOOKUP($D288,'Today''s Data'!$A$2:$BD$350,4,FALSE),"")</f>
        <v>-1.6899999999999998E-2</v>
      </c>
      <c r="I288" s="14">
        <f>IFERROR(VLOOKUP($D288,'Today''s Data'!$A$2:$BD$350,29,FALSE),"")</f>
        <v>46.362907886400002</v>
      </c>
      <c r="J288" s="65">
        <f>IFERROR(VLOOKUP($D288,'Today''s Data'!$A$2:$BD$350,20,FALSE),"")</f>
        <v>0.24748000000000001</v>
      </c>
      <c r="K288" s="65">
        <f>IFERROR(VLOOKUP(D288,'Today''s Data'!$A$2:$BD$350,2,FALSE),"")</f>
        <v>0.23300000000000001</v>
      </c>
      <c r="L288" s="15">
        <f t="shared" si="73"/>
        <v>6.2145922746781081E-2</v>
      </c>
      <c r="M288" s="65">
        <f>IFERROR(VLOOKUP($D288,'Previous Data'!$A$2:$BD$350,20,FALSE),"")</f>
        <v>0.24837999999999999</v>
      </c>
      <c r="N288" s="65">
        <f>IFERROR(VLOOKUP($D288,'Previous Data'!$A$2:$BD$350,2,FALSE),"")</f>
        <v>0.23799999999999999</v>
      </c>
      <c r="O288" s="15">
        <f t="shared" si="74"/>
        <v>4.3613445378151261E-2</v>
      </c>
      <c r="P288" s="65">
        <f>IFERROR(VLOOKUP($D288,'Today''s Data'!$A$2:$BD$350,19,FALSE),"")</f>
        <v>0.23469999999999999</v>
      </c>
      <c r="Q288" s="65">
        <f>IFERROR(VLOOKUP($D288,'Today''s Data'!$A$2:$BD$350,2,FALSE),"")</f>
        <v>0.23300000000000001</v>
      </c>
      <c r="R288" s="15">
        <f t="shared" si="75"/>
        <v>7.2961373390557048E-3</v>
      </c>
      <c r="S288" s="65">
        <f>IFERROR(VLOOKUP($D288,'Previous Data'!$A$2:$BD$350,19,FALSE),"")</f>
        <v>0.23446</v>
      </c>
      <c r="T288" s="65">
        <f>IFERROR(VLOOKUP($D288,'Previous Data'!$A$2:$BD$350,2,FALSE),"")</f>
        <v>0.23799999999999999</v>
      </c>
      <c r="U288" s="15">
        <f t="shared" si="76"/>
        <v>1.5098524268531893E-2</v>
      </c>
      <c r="V288" s="64">
        <f t="shared" si="77"/>
        <v>5.4452492543672834E-2</v>
      </c>
      <c r="W288" s="65">
        <f>IFERROR(VLOOKUP($D288,'Today''s Data'!$A$2:$BD$350,18,FALSE),"")</f>
        <v>0.2442</v>
      </c>
      <c r="X288" s="65">
        <f>IFERROR(VLOOKUP($D288,'Today''s Data'!$A$2:$BD$350,2,FALSE),"")</f>
        <v>0.23300000000000001</v>
      </c>
      <c r="Y288" s="15">
        <f t="shared" si="78"/>
        <v>4.8068669527896943E-2</v>
      </c>
      <c r="Z288" s="65">
        <f>IFERROR(VLOOKUP($D288,'Previous Data'!$A$2:$BD$350,18,FALSE),"")</f>
        <v>0.24495</v>
      </c>
      <c r="AA288" s="65">
        <f>IFERROR(VLOOKUP($D288,'Previous Data'!$A$2:$BD$350,2,FALSE),"")</f>
        <v>0.23799999999999999</v>
      </c>
      <c r="AB288" s="15">
        <f t="shared" si="79"/>
        <v>2.9201680672268956E-2</v>
      </c>
      <c r="AC288" s="96" t="str">
        <f t="shared" si="80"/>
        <v/>
      </c>
      <c r="AD288" s="69">
        <f>IFERROR(VLOOKUP($D288,'Today''s Data'!$A$2:$BD$350,9,FALSE),"")</f>
        <v>830000</v>
      </c>
      <c r="AE288" s="69">
        <f>IFERROR(VLOOKUP($D288,'Today''s Data'!$A$2:$BD$350,39,FALSE),"")</f>
        <v>1322000</v>
      </c>
      <c r="AF288" s="15">
        <f t="shared" si="81"/>
        <v>0.62783661119515888</v>
      </c>
      <c r="AG288" s="72">
        <f>IFERROR(VLOOKUP($D288,'Today''s Data'!$A$2:$BD$350,10,FALSE),"")</f>
        <v>188930</v>
      </c>
      <c r="AH288" s="15">
        <f>IFERROR(VLOOKUP($D288,'Today''s Data'!$A$2:$BD$350,32,FALSE),"")</f>
        <v>4.9500000000000002E-2</v>
      </c>
      <c r="AI288" s="12" t="str">
        <f>IFERROR(VLOOKUP($D288,'Today''s Data'!$A$2:$BD$350,33,FALSE),"")</f>
        <v>NEUTRAL</v>
      </c>
      <c r="AJ288" s="15">
        <f>IFERROR(VLOOKUP($D288,'Today''s Data'!$A$2:$BG$350,48,FALSE),"")</f>
        <v>-8.5000000000000006E-3</v>
      </c>
      <c r="AK288" s="15">
        <f>IFERROR(VLOOKUP($D288,'Today''s Data'!$A$2:$BG$350,47,FALSE),"")</f>
        <v>-8.6300000000000002E-2</v>
      </c>
      <c r="AL288" s="15">
        <f>IFERROR(VLOOKUP($D288,'Today''s Data'!$A$2:$BG$350,46,FALSE),"")</f>
        <v>5.91E-2</v>
      </c>
      <c r="AM288" s="65">
        <v>1589559977</v>
      </c>
      <c r="AN288" s="65">
        <f t="shared" si="71"/>
        <v>370367474.64100003</v>
      </c>
      <c r="AO288" s="65" t="str">
        <f t="shared" si="72"/>
        <v>4TH LINER</v>
      </c>
      <c r="AP288" s="57">
        <f>IFERROR(VLOOKUP($D288,'Today''s Data'!$A$2:$BG$350,50,FALSE),"")</f>
        <v>45200</v>
      </c>
    </row>
    <row r="289" spans="2:42" ht="16.5" hidden="1" customHeight="1" x14ac:dyDescent="0.35">
      <c r="B289" s="68">
        <v>284</v>
      </c>
      <c r="C289" s="11"/>
      <c r="D289" s="92" t="s">
        <v>603</v>
      </c>
      <c r="E289" s="12"/>
      <c r="F289" s="13"/>
      <c r="G289" s="65">
        <f>IFERROR(VLOOKUP($D289,'Today''s Data'!$A$2:$BD$350,2,FALSE),"")</f>
        <v>6.8999999999999999E-3</v>
      </c>
      <c r="H289" s="53">
        <f>IFERROR(VLOOKUP($D289,'Today''s Data'!$A$2:$BD$350,4,FALSE),"")</f>
        <v>-1.43E-2</v>
      </c>
      <c r="I289" s="14">
        <f>IFERROR(VLOOKUP($D289,'Today''s Data'!$A$2:$BD$350,29,FALSE),"")</f>
        <v>49.354615175900001</v>
      </c>
      <c r="J289" s="65">
        <f>IFERROR(VLOOKUP($D289,'Today''s Data'!$A$2:$BD$350,20,FALSE),"")</f>
        <v>7.4079999999999997E-3</v>
      </c>
      <c r="K289" s="65">
        <f>IFERROR(VLOOKUP(D289,'Today''s Data'!$A$2:$BD$350,2,FALSE),"")</f>
        <v>6.8999999999999999E-3</v>
      </c>
      <c r="L289" s="15">
        <f t="shared" si="73"/>
        <v>7.3623188405797069E-2</v>
      </c>
      <c r="M289" s="65">
        <f>IFERROR(VLOOKUP($D289,'Previous Data'!$A$2:$BD$350,20,FALSE),"")</f>
        <v>7.4339999999999996E-3</v>
      </c>
      <c r="N289" s="65">
        <f>IFERROR(VLOOKUP($D289,'Previous Data'!$A$2:$BD$350,2,FALSE),"")</f>
        <v>6.7000000000000002E-3</v>
      </c>
      <c r="O289" s="15">
        <f t="shared" si="74"/>
        <v>0.10955223880597005</v>
      </c>
      <c r="P289" s="65">
        <f>IFERROR(VLOOKUP($D289,'Today''s Data'!$A$2:$BD$350,19,FALSE),"")</f>
        <v>6.9459999999999999E-3</v>
      </c>
      <c r="Q289" s="65">
        <f>IFERROR(VLOOKUP($D289,'Today''s Data'!$A$2:$BD$350,2,FALSE),"")</f>
        <v>6.8999999999999999E-3</v>
      </c>
      <c r="R289" s="15">
        <f t="shared" si="75"/>
        <v>6.6666666666666714E-3</v>
      </c>
      <c r="S289" s="65">
        <f>IFERROR(VLOOKUP($D289,'Previous Data'!$A$2:$BD$350,19,FALSE),"")</f>
        <v>6.9680000000000002E-3</v>
      </c>
      <c r="T289" s="65">
        <f>IFERROR(VLOOKUP($D289,'Previous Data'!$A$2:$BD$350,2,FALSE),"")</f>
        <v>6.7000000000000002E-3</v>
      </c>
      <c r="U289" s="15">
        <f t="shared" si="76"/>
        <v>0.04</v>
      </c>
      <c r="V289" s="64">
        <f t="shared" si="77"/>
        <v>6.6513101065361319E-2</v>
      </c>
      <c r="W289" s="65">
        <f>IFERROR(VLOOKUP($D289,'Today''s Data'!$A$2:$BD$350,18,FALSE),"")</f>
        <v>6.9100000000000003E-3</v>
      </c>
      <c r="X289" s="65">
        <f>IFERROR(VLOOKUP($D289,'Today''s Data'!$A$2:$BD$350,2,FALSE),"")</f>
        <v>6.8999999999999999E-3</v>
      </c>
      <c r="Y289" s="15">
        <f t="shared" si="78"/>
        <v>1.4492753623189072E-3</v>
      </c>
      <c r="Z289" s="65">
        <f>IFERROR(VLOOKUP($D289,'Previous Data'!$A$2:$BD$350,18,FALSE),"")</f>
        <v>6.9150000000000001E-3</v>
      </c>
      <c r="AA289" s="65">
        <f>IFERROR(VLOOKUP($D289,'Previous Data'!$A$2:$BD$350,2,FALSE),"")</f>
        <v>6.7000000000000002E-3</v>
      </c>
      <c r="AB289" s="15">
        <f t="shared" si="79"/>
        <v>3.2089552238805955E-2</v>
      </c>
      <c r="AC289" s="96" t="str">
        <f t="shared" si="80"/>
        <v>REVERSE AOTS</v>
      </c>
      <c r="AD289" s="69">
        <f>IFERROR(VLOOKUP($D289,'Today''s Data'!$A$2:$BD$350,9,FALSE),"")</f>
        <v>15000000</v>
      </c>
      <c r="AE289" s="69">
        <f>IFERROR(VLOOKUP($D289,'Today''s Data'!$A$2:$BD$350,39,FALSE),"")</f>
        <v>14250000</v>
      </c>
      <c r="AF289" s="15">
        <f t="shared" si="81"/>
        <v>1.0526315789473684</v>
      </c>
      <c r="AG289" s="72">
        <f>IFERROR(VLOOKUP($D289,'Today''s Data'!$A$2:$BD$350,10,FALSE),"")</f>
        <v>103100</v>
      </c>
      <c r="AH289" s="15">
        <f>IFERROR(VLOOKUP($D289,'Today''s Data'!$A$2:$BD$350,32,FALSE),"")</f>
        <v>3.3799999999999997E-2</v>
      </c>
      <c r="AI289" s="12" t="str">
        <f>IFERROR(VLOOKUP($D289,'Today''s Data'!$A$2:$BD$350,33,FALSE),"")</f>
        <v>NEUTRAL</v>
      </c>
      <c r="AJ289" s="15">
        <f>IFERROR(VLOOKUP($D289,'Today''s Data'!$A$2:$BG$350,48,FALSE),"")</f>
        <v>1.47E-2</v>
      </c>
      <c r="AK289" s="15">
        <f>IFERROR(VLOOKUP($D289,'Today''s Data'!$A$2:$BG$350,47,FALSE),"")</f>
        <v>-1.43E-2</v>
      </c>
      <c r="AL289" s="15">
        <f>IFERROR(VLOOKUP($D289,'Today''s Data'!$A$2:$BG$350,46,FALSE),"")</f>
        <v>2.9899999999999999E-2</v>
      </c>
      <c r="AM289" s="65">
        <v>261314797080</v>
      </c>
      <c r="AN289" s="65">
        <f t="shared" si="71"/>
        <v>1803072099.852</v>
      </c>
      <c r="AO289" s="65" t="str">
        <f t="shared" si="72"/>
        <v>4TH LINER</v>
      </c>
      <c r="AP289" s="57">
        <f>IFERROR(VLOOKUP($D289,'Today''s Data'!$A$2:$BG$350,50,FALSE),"")</f>
        <v>47600</v>
      </c>
    </row>
    <row r="290" spans="2:42" ht="16.5" hidden="1" customHeight="1" x14ac:dyDescent="0.35">
      <c r="B290" s="67">
        <v>285</v>
      </c>
      <c r="C290" s="11" t="s">
        <v>408</v>
      </c>
      <c r="D290" s="92" t="s">
        <v>409</v>
      </c>
      <c r="E290" s="12" t="s">
        <v>39</v>
      </c>
      <c r="F290" s="13" t="s">
        <v>47</v>
      </c>
      <c r="G290" s="65">
        <f>IFERROR(VLOOKUP($D290,'Today''s Data'!$A$2:$BD$350,2,FALSE),"")</f>
        <v>143</v>
      </c>
      <c r="H290" s="53">
        <f>IFERROR(VLOOKUP($D290,'Today''s Data'!$A$2:$BD$350,4,FALSE),"")</f>
        <v>-2.0500000000000001E-2</v>
      </c>
      <c r="I290" s="14">
        <f>IFERROR(VLOOKUP($D290,'Today''s Data'!$A$2:$BD$350,29,FALSE),"")</f>
        <v>28.333764961300002</v>
      </c>
      <c r="J290" s="65">
        <f>IFERROR(VLOOKUP($D290,'Today''s Data'!$A$2:$BD$350,20,FALSE),"")</f>
        <v>150.46600000000001</v>
      </c>
      <c r="K290" s="65">
        <f>IFERROR(VLOOKUP(D290,'Today''s Data'!$A$2:$BD$350,2,FALSE),"")</f>
        <v>143</v>
      </c>
      <c r="L290" s="15">
        <f t="shared" si="73"/>
        <v>5.2209790209790267E-2</v>
      </c>
      <c r="M290" s="65">
        <f>IFERROR(VLOOKUP($D290,'Previous Data'!$A$2:$BD$350,20,FALSE),"")</f>
        <v>150.64500000000001</v>
      </c>
      <c r="N290" s="65">
        <f>IFERROR(VLOOKUP($D290,'Previous Data'!$A$2:$BD$350,2,FALSE),"")</f>
        <v>146.19999999999999</v>
      </c>
      <c r="O290" s="15">
        <f t="shared" si="74"/>
        <v>3.0403556771545978E-2</v>
      </c>
      <c r="P290" s="65">
        <f>IFERROR(VLOOKUP($D290,'Today''s Data'!$A$2:$BD$350,19,FALSE),"")</f>
        <v>158.81800000000001</v>
      </c>
      <c r="Q290" s="65">
        <f>IFERROR(VLOOKUP($D290,'Today''s Data'!$A$2:$BD$350,2,FALSE),"")</f>
        <v>143</v>
      </c>
      <c r="R290" s="15">
        <f t="shared" si="75"/>
        <v>0.1106153846153847</v>
      </c>
      <c r="S290" s="65">
        <f>IFERROR(VLOOKUP($D290,'Previous Data'!$A$2:$BD$350,19,FALSE),"")</f>
        <v>158.63800000000001</v>
      </c>
      <c r="T290" s="65">
        <f>IFERROR(VLOOKUP($D290,'Previous Data'!$A$2:$BD$350,2,FALSE),"")</f>
        <v>146.19999999999999</v>
      </c>
      <c r="U290" s="15">
        <f t="shared" si="76"/>
        <v>8.5075239398084937E-2</v>
      </c>
      <c r="V290" s="64">
        <f t="shared" si="77"/>
        <v>5.550755652439756E-2</v>
      </c>
      <c r="W290" s="65">
        <f>IFERROR(VLOOKUP($D290,'Today''s Data'!$A$2:$BD$350,18,FALSE),"")</f>
        <v>157.51</v>
      </c>
      <c r="X290" s="65">
        <f>IFERROR(VLOOKUP($D290,'Today''s Data'!$A$2:$BD$350,2,FALSE),"")</f>
        <v>143</v>
      </c>
      <c r="Y290" s="15">
        <f t="shared" si="78"/>
        <v>0.10146853146853141</v>
      </c>
      <c r="Z290" s="65">
        <f>IFERROR(VLOOKUP($D290,'Previous Data'!$A$2:$BD$350,18,FALSE),"")</f>
        <v>160.04499999999999</v>
      </c>
      <c r="AA290" s="65">
        <f>IFERROR(VLOOKUP($D290,'Previous Data'!$A$2:$BD$350,2,FALSE),"")</f>
        <v>146.19999999999999</v>
      </c>
      <c r="AB290" s="15">
        <f t="shared" si="79"/>
        <v>9.4699042407660736E-2</v>
      </c>
      <c r="AC290" s="96" t="str">
        <f t="shared" si="80"/>
        <v/>
      </c>
      <c r="AD290" s="69">
        <f>IFERROR(VLOOKUP($D290,'Today''s Data'!$A$2:$BD$350,9,FALSE),"")</f>
        <v>2243040</v>
      </c>
      <c r="AE290" s="69">
        <f>IFERROR(VLOOKUP($D290,'Today''s Data'!$A$2:$BD$350,39,FALSE),"")</f>
        <v>1493726</v>
      </c>
      <c r="AF290" s="15">
        <f t="shared" si="81"/>
        <v>1.5016408631837432</v>
      </c>
      <c r="AG290" s="72">
        <f>IFERROR(VLOOKUP($D290,'Today''s Data'!$A$2:$BD$350,10,FALSE),"")</f>
        <v>321812848</v>
      </c>
      <c r="AH290" s="15">
        <f>IFERROR(VLOOKUP($D290,'Today''s Data'!$A$2:$BD$350,32,FALSE),"")</f>
        <v>2.98E-2</v>
      </c>
      <c r="AI290" s="12" t="str">
        <f>IFERROR(VLOOKUP($D290,'Today''s Data'!$A$2:$BD$350,33,FALSE),"")</f>
        <v>LOW</v>
      </c>
      <c r="AJ290" s="15">
        <f>IFERROR(VLOOKUP($D290,'Today''s Data'!$A$2:$BG$350,48,FALSE),"")</f>
        <v>-6.8400000000000002E-2</v>
      </c>
      <c r="AK290" s="15">
        <f>IFERROR(VLOOKUP($D290,'Today''s Data'!$A$2:$BG$350,47,FALSE),"")</f>
        <v>-0.1135</v>
      </c>
      <c r="AL290" s="15">
        <f>IFERROR(VLOOKUP($D290,'Today''s Data'!$A$2:$BG$350,46,FALSE),"")</f>
        <v>-5.2999999999999999E-2</v>
      </c>
      <c r="AM290" s="65">
        <v>2204161868</v>
      </c>
      <c r="AN290" s="65">
        <f t="shared" si="71"/>
        <v>315195147124</v>
      </c>
      <c r="AO290" s="65" t="s">
        <v>673</v>
      </c>
      <c r="AP290" s="57">
        <f>IFERROR(VLOOKUP($D290,'Today''s Data'!$A$2:$BG$350,50,FALSE),"")</f>
        <v>-1056822166</v>
      </c>
    </row>
    <row r="291" spans="2:42" ht="16.5" hidden="1" customHeight="1" x14ac:dyDescent="0.35">
      <c r="B291" s="67">
        <v>286</v>
      </c>
      <c r="C291" s="59" t="s">
        <v>410</v>
      </c>
      <c r="D291" s="93" t="s">
        <v>411</v>
      </c>
      <c r="E291" s="58" t="s">
        <v>27</v>
      </c>
      <c r="F291" s="60" t="s">
        <v>28</v>
      </c>
      <c r="G291" s="65">
        <f>IFERROR(VLOOKUP($D291,'Today''s Data'!$A$2:$BD$350,2,FALSE),"")</f>
        <v>1.2</v>
      </c>
      <c r="H291" s="53">
        <f>IFERROR(VLOOKUP($D291,'Today''s Data'!$A$2:$BD$350,4,FALSE),"")</f>
        <v>0</v>
      </c>
      <c r="I291" s="14">
        <f>IFERROR(VLOOKUP($D291,'Today''s Data'!$A$2:$BD$350,29,FALSE),"")</f>
        <v>40.588249748800003</v>
      </c>
      <c r="J291" s="65">
        <f>IFERROR(VLOOKUP($D291,'Today''s Data'!$A$2:$BD$350,20,FALSE),"")</f>
        <v>1.2705</v>
      </c>
      <c r="K291" s="65">
        <f>IFERROR(VLOOKUP(D291,'Today''s Data'!$A$2:$BD$350,2,FALSE),"")</f>
        <v>1.2</v>
      </c>
      <c r="L291" s="15">
        <f t="shared" si="73"/>
        <v>5.8750000000000011E-2</v>
      </c>
      <c r="M291" s="65">
        <f>IFERROR(VLOOKUP($D291,'Previous Data'!$A$2:$BD$350,20,FALSE),"")</f>
        <v>1.2723</v>
      </c>
      <c r="N291" s="65">
        <f>IFERROR(VLOOKUP($D291,'Previous Data'!$A$2:$BD$350,2,FALSE),"")</f>
        <v>1.2</v>
      </c>
      <c r="O291" s="15">
        <f t="shared" si="74"/>
        <v>6.0250000000000026E-2</v>
      </c>
      <c r="P291" s="65">
        <f>IFERROR(VLOOKUP($D291,'Today''s Data'!$A$2:$BD$350,19,FALSE),"")</f>
        <v>1.2376</v>
      </c>
      <c r="Q291" s="65">
        <f>IFERROR(VLOOKUP($D291,'Today''s Data'!$A$2:$BD$350,2,FALSE),"")</f>
        <v>1.2</v>
      </c>
      <c r="R291" s="15">
        <f t="shared" si="75"/>
        <v>3.13333333333334E-2</v>
      </c>
      <c r="S291" s="65">
        <f>IFERROR(VLOOKUP($D291,'Previous Data'!$A$2:$BD$350,19,FALSE),"")</f>
        <v>1.2385999999999999</v>
      </c>
      <c r="T291" s="65">
        <f>IFERROR(VLOOKUP($D291,'Previous Data'!$A$2:$BD$350,2,FALSE),"")</f>
        <v>1.2</v>
      </c>
      <c r="U291" s="15">
        <f t="shared" si="76"/>
        <v>3.2166666666666642E-2</v>
      </c>
      <c r="V291" s="64">
        <f t="shared" si="77"/>
        <v>2.6583710407239763E-2</v>
      </c>
      <c r="W291" s="65">
        <f>IFERROR(VLOOKUP($D291,'Today''s Data'!$A$2:$BD$350,18,FALSE),"")</f>
        <v>1.2164999999999999</v>
      </c>
      <c r="X291" s="65">
        <f>IFERROR(VLOOKUP($D291,'Today''s Data'!$A$2:$BD$350,2,FALSE),"")</f>
        <v>1.2</v>
      </c>
      <c r="Y291" s="15">
        <f t="shared" si="78"/>
        <v>1.3749999999999967E-2</v>
      </c>
      <c r="Z291" s="65">
        <f>IFERROR(VLOOKUP($D291,'Previous Data'!$A$2:$BD$350,18,FALSE),"")</f>
        <v>1.2184999999999999</v>
      </c>
      <c r="AA291" s="65">
        <f>IFERROR(VLOOKUP($D291,'Previous Data'!$A$2:$BD$350,2,FALSE),"")</f>
        <v>1.2</v>
      </c>
      <c r="AB291" s="15">
        <f t="shared" si="79"/>
        <v>1.5416666666666634E-2</v>
      </c>
      <c r="AC291" s="96" t="str">
        <f t="shared" si="80"/>
        <v>REVERSE AOTS</v>
      </c>
      <c r="AD291" s="69">
        <f>IFERROR(VLOOKUP($D291,'Today''s Data'!$A$2:$BD$350,9,FALSE),"")</f>
        <v>32000</v>
      </c>
      <c r="AE291" s="69">
        <f>IFERROR(VLOOKUP($D291,'Today''s Data'!$A$2:$BD$350,39,FALSE),"")</f>
        <v>191950</v>
      </c>
      <c r="AF291" s="15">
        <f t="shared" si="81"/>
        <v>0.16671008075019536</v>
      </c>
      <c r="AG291" s="72">
        <f>IFERROR(VLOOKUP($D291,'Today''s Data'!$A$2:$BD$350,10,FALSE),"")</f>
        <v>38400</v>
      </c>
      <c r="AH291" s="15">
        <f>IFERROR(VLOOKUP($D291,'Today''s Data'!$A$2:$BD$350,32,FALSE),"")</f>
        <v>1.24E-2</v>
      </c>
      <c r="AI291" s="12" t="str">
        <f>IFERROR(VLOOKUP($D291,'Today''s Data'!$A$2:$BD$350,33,FALSE),"")</f>
        <v>LOW</v>
      </c>
      <c r="AJ291" s="15">
        <f>IFERROR(VLOOKUP($D291,'Today''s Data'!$A$2:$BG$350,48,FALSE),"")</f>
        <v>8.3999999999999995E-3</v>
      </c>
      <c r="AK291" s="15">
        <f>IFERROR(VLOOKUP($D291,'Today''s Data'!$A$2:$BG$350,47,FALSE),"")</f>
        <v>-2.4400000000000002E-2</v>
      </c>
      <c r="AL291" s="15">
        <f>IFERROR(VLOOKUP($D291,'Today''s Data'!$A$2:$BG$350,46,FALSE),"")</f>
        <v>-3.2300000000000002E-2</v>
      </c>
      <c r="AM291" s="65">
        <v>4199582266</v>
      </c>
      <c r="AN291" s="65">
        <f t="shared" si="71"/>
        <v>5039498719.1999998</v>
      </c>
      <c r="AO291" s="65" t="str">
        <f t="shared" si="72"/>
        <v>3RD LINER</v>
      </c>
      <c r="AP291" s="57">
        <f>IFERROR(VLOOKUP($D291,'Today''s Data'!$A$2:$BG$350,50,FALSE),"")</f>
        <v>4840</v>
      </c>
    </row>
    <row r="292" spans="2:42" ht="16.5" hidden="1" customHeight="1" x14ac:dyDescent="0.35">
      <c r="B292" s="68">
        <v>287</v>
      </c>
      <c r="C292" s="11" t="s">
        <v>412</v>
      </c>
      <c r="D292" s="92" t="s">
        <v>413</v>
      </c>
      <c r="E292" s="12" t="s">
        <v>39</v>
      </c>
      <c r="F292" s="13" t="s">
        <v>47</v>
      </c>
      <c r="G292" s="65">
        <f>IFERROR(VLOOKUP($D292,'Today''s Data'!$A$2:$BD$350,2,FALSE),"")</f>
        <v>1.88</v>
      </c>
      <c r="H292" s="53">
        <f>IFERROR(VLOOKUP($D292,'Today''s Data'!$A$2:$BD$350,4,FALSE),"")</f>
        <v>1.0800000000000001E-2</v>
      </c>
      <c r="I292" s="14">
        <f>IFERROR(VLOOKUP($D292,'Today''s Data'!$A$2:$BD$350,29,FALSE),"")</f>
        <v>41.205858360299999</v>
      </c>
      <c r="J292" s="65">
        <f>IFERROR(VLOOKUP($D292,'Today''s Data'!$A$2:$BD$350,20,FALSE),"")</f>
        <v>2.0095000000000001</v>
      </c>
      <c r="K292" s="65">
        <f>IFERROR(VLOOKUP(D292,'Today''s Data'!$A$2:$BD$350,2,FALSE),"")</f>
        <v>1.88</v>
      </c>
      <c r="L292" s="15">
        <f t="shared" si="73"/>
        <v>6.8882978723404348E-2</v>
      </c>
      <c r="M292" s="65">
        <f>IFERROR(VLOOKUP($D292,'Previous Data'!$A$2:$BD$350,20,FALSE),"")</f>
        <v>2.0150000000000001</v>
      </c>
      <c r="N292" s="65">
        <f>IFERROR(VLOOKUP($D292,'Previous Data'!$A$2:$BD$350,2,FALSE),"")</f>
        <v>1.89</v>
      </c>
      <c r="O292" s="15">
        <f t="shared" si="74"/>
        <v>6.6137566137566259E-2</v>
      </c>
      <c r="P292" s="65">
        <f>IFERROR(VLOOKUP($D292,'Today''s Data'!$A$2:$BD$350,19,FALSE),"")</f>
        <v>1.9598</v>
      </c>
      <c r="Q292" s="65">
        <f>IFERROR(VLOOKUP($D292,'Today''s Data'!$A$2:$BD$350,2,FALSE),"")</f>
        <v>1.88</v>
      </c>
      <c r="R292" s="15">
        <f t="shared" si="75"/>
        <v>4.2446808510638347E-2</v>
      </c>
      <c r="S292" s="65">
        <f>IFERROR(VLOOKUP($D292,'Previous Data'!$A$2:$BD$350,19,FALSE),"")</f>
        <v>1.9616</v>
      </c>
      <c r="T292" s="65">
        <f>IFERROR(VLOOKUP($D292,'Previous Data'!$A$2:$BD$350,2,FALSE),"")</f>
        <v>1.89</v>
      </c>
      <c r="U292" s="15">
        <f t="shared" si="76"/>
        <v>3.7883597883597943E-2</v>
      </c>
      <c r="V292" s="64">
        <f t="shared" si="77"/>
        <v>2.5359730584753586E-2</v>
      </c>
      <c r="W292" s="65">
        <f>IFERROR(VLOOKUP($D292,'Today''s Data'!$A$2:$BD$350,18,FALSE),"")</f>
        <v>1.946</v>
      </c>
      <c r="X292" s="65">
        <f>IFERROR(VLOOKUP($D292,'Today''s Data'!$A$2:$BD$350,2,FALSE),"")</f>
        <v>1.88</v>
      </c>
      <c r="Y292" s="15">
        <f t="shared" si="78"/>
        <v>3.5106382978723434E-2</v>
      </c>
      <c r="Z292" s="65">
        <f>IFERROR(VLOOKUP($D292,'Previous Data'!$A$2:$BD$350,18,FALSE),"")</f>
        <v>1.9624999999999999</v>
      </c>
      <c r="AA292" s="65">
        <f>IFERROR(VLOOKUP($D292,'Previous Data'!$A$2:$BD$350,2,FALSE),"")</f>
        <v>1.89</v>
      </c>
      <c r="AB292" s="15">
        <f t="shared" si="79"/>
        <v>3.8359788359788365E-2</v>
      </c>
      <c r="AC292" s="96" t="str">
        <f t="shared" si="80"/>
        <v>REVERSE AOTS</v>
      </c>
      <c r="AD292" s="69">
        <f>IFERROR(VLOOKUP($D292,'Today''s Data'!$A$2:$BD$350,9,FALSE),"")</f>
        <v>3966000</v>
      </c>
      <c r="AE292" s="69">
        <f>IFERROR(VLOOKUP($D292,'Today''s Data'!$A$2:$BD$350,39,FALSE),"")</f>
        <v>6125200</v>
      </c>
      <c r="AF292" s="15">
        <f t="shared" si="81"/>
        <v>0.64748906158166264</v>
      </c>
      <c r="AG292" s="72">
        <f>IFERROR(VLOOKUP($D292,'Today''s Data'!$A$2:$BD$350,10,FALSE),"")</f>
        <v>7427090</v>
      </c>
      <c r="AH292" s="15">
        <f>IFERROR(VLOOKUP($D292,'Today''s Data'!$A$2:$BD$350,32,FALSE),"")</f>
        <v>3.5099999999999999E-2</v>
      </c>
      <c r="AI292" s="12" t="str">
        <f>IFERROR(VLOOKUP($D292,'Today''s Data'!$A$2:$BD$350,33,FALSE),"")</f>
        <v>NEUTRAL</v>
      </c>
      <c r="AJ292" s="15">
        <f>IFERROR(VLOOKUP($D292,'Today''s Data'!$A$2:$BG$350,48,FALSE),"")</f>
        <v>-1.0500000000000001E-2</v>
      </c>
      <c r="AK292" s="15">
        <f>IFERROR(VLOOKUP($D292,'Today''s Data'!$A$2:$BG$350,47,FALSE),"")</f>
        <v>-8.2900000000000001E-2</v>
      </c>
      <c r="AL292" s="15">
        <f>IFERROR(VLOOKUP($D292,'Today''s Data'!$A$2:$BG$350,46,FALSE),"")</f>
        <v>-4.0800000000000003E-2</v>
      </c>
      <c r="AM292" s="65">
        <v>2786497901</v>
      </c>
      <c r="AN292" s="65">
        <f t="shared" si="71"/>
        <v>5238616053.8800001</v>
      </c>
      <c r="AO292" s="65" t="str">
        <f t="shared" si="72"/>
        <v>3RD LINER</v>
      </c>
      <c r="AP292" s="57">
        <f>IFERROR(VLOOKUP($D292,'Today''s Data'!$A$2:$BG$350,50,FALSE),"")</f>
        <v>15971560</v>
      </c>
    </row>
    <row r="293" spans="2:42" ht="16.5" hidden="1" customHeight="1" x14ac:dyDescent="0.35">
      <c r="B293" s="67">
        <v>288</v>
      </c>
      <c r="C293" s="59" t="s">
        <v>414</v>
      </c>
      <c r="D293" s="93" t="s">
        <v>415</v>
      </c>
      <c r="E293" s="58" t="s">
        <v>14</v>
      </c>
      <c r="F293" s="60" t="s">
        <v>14</v>
      </c>
      <c r="G293" s="65">
        <f>IFERROR(VLOOKUP($D293,'Today''s Data'!$A$2:$BD$350,2,FALSE),"")</f>
        <v>6.5</v>
      </c>
      <c r="H293" s="53">
        <f>IFERROR(VLOOKUP($D293,'Today''s Data'!$A$2:$BD$350,4,FALSE),"")</f>
        <v>0</v>
      </c>
      <c r="I293" s="14">
        <f>IFERROR(VLOOKUP($D293,'Today''s Data'!$A$2:$BD$350,29,FALSE),"")</f>
        <v>53.793786757600003</v>
      </c>
      <c r="J293" s="65">
        <f>IFERROR(VLOOKUP($D293,'Today''s Data'!$A$2:$BD$350,20,FALSE),"")</f>
        <v>6.1172000000000004</v>
      </c>
      <c r="K293" s="65">
        <f>IFERROR(VLOOKUP(D293,'Today''s Data'!$A$2:$BD$350,2,FALSE),"")</f>
        <v>6.5</v>
      </c>
      <c r="L293" s="15">
        <f t="shared" si="73"/>
        <v>6.2577649905185301E-2</v>
      </c>
      <c r="M293" s="65">
        <f>IFERROR(VLOOKUP($D293,'Previous Data'!$A$2:$BD$350,20,FALSE),"")</f>
        <v>6.1142000000000003</v>
      </c>
      <c r="N293" s="65">
        <f>IFERROR(VLOOKUP($D293,'Previous Data'!$A$2:$BD$350,2,FALSE),"")</f>
        <v>6.5</v>
      </c>
      <c r="O293" s="15">
        <f t="shared" si="74"/>
        <v>6.3099015406757983E-2</v>
      </c>
      <c r="P293" s="65">
        <f>IFERROR(VLOOKUP($D293,'Today''s Data'!$A$2:$BD$350,19,FALSE),"")</f>
        <v>6.1783999999999999</v>
      </c>
      <c r="Q293" s="65">
        <f>IFERROR(VLOOKUP($D293,'Today''s Data'!$A$2:$BD$350,2,FALSE),"")</f>
        <v>6.5</v>
      </c>
      <c r="R293" s="15">
        <f t="shared" si="75"/>
        <v>5.2052311278000793E-2</v>
      </c>
      <c r="S293" s="65">
        <f>IFERROR(VLOOKUP($D293,'Previous Data'!$A$2:$BD$350,19,FALSE),"")</f>
        <v>6.1424000000000003</v>
      </c>
      <c r="T293" s="65">
        <f>IFERROR(VLOOKUP($D293,'Previous Data'!$A$2:$BD$350,2,FALSE),"")</f>
        <v>6.5</v>
      </c>
      <c r="U293" s="15">
        <f t="shared" si="76"/>
        <v>5.8218286011982236E-2</v>
      </c>
      <c r="V293" s="64">
        <f t="shared" si="77"/>
        <v>1.0004577257568736E-2</v>
      </c>
      <c r="W293" s="65">
        <f>IFERROR(VLOOKUP($D293,'Today''s Data'!$A$2:$BD$350,18,FALSE),"")</f>
        <v>6.5454999999999997</v>
      </c>
      <c r="X293" s="65">
        <f>IFERROR(VLOOKUP($D293,'Today''s Data'!$A$2:$BD$350,2,FALSE),"")</f>
        <v>6.5</v>
      </c>
      <c r="Y293" s="15">
        <f t="shared" si="78"/>
        <v>6.9999999999999464E-3</v>
      </c>
      <c r="Z293" s="65">
        <f>IFERROR(VLOOKUP($D293,'Previous Data'!$A$2:$BD$350,18,FALSE),"")</f>
        <v>6.4824999999999999</v>
      </c>
      <c r="AA293" s="65">
        <f>IFERROR(VLOOKUP($D293,'Previous Data'!$A$2:$BD$350,2,FALSE),"")</f>
        <v>6.5</v>
      </c>
      <c r="AB293" s="15">
        <f t="shared" si="79"/>
        <v>2.699575780948719E-3</v>
      </c>
      <c r="AC293" s="96" t="str">
        <f t="shared" si="80"/>
        <v>AOTS</v>
      </c>
      <c r="AD293" s="69">
        <f>IFERROR(VLOOKUP($D293,'Today''s Data'!$A$2:$BD$350,9,FALSE),"")</f>
        <v>3648800</v>
      </c>
      <c r="AE293" s="69">
        <f>IFERROR(VLOOKUP($D293,'Today''s Data'!$A$2:$BD$350,39,FALSE),"")</f>
        <v>17338285</v>
      </c>
      <c r="AF293" s="15">
        <f t="shared" si="81"/>
        <v>0.21044757310195328</v>
      </c>
      <c r="AG293" s="72">
        <f>IFERROR(VLOOKUP($D293,'Today''s Data'!$A$2:$BD$350,10,FALSE),"")</f>
        <v>23544365</v>
      </c>
      <c r="AH293" s="15">
        <f>IFERROR(VLOOKUP($D293,'Today''s Data'!$A$2:$BD$350,32,FALSE),"")</f>
        <v>4.1000000000000002E-2</v>
      </c>
      <c r="AI293" s="12" t="str">
        <f>IFERROR(VLOOKUP($D293,'Today''s Data'!$A$2:$BD$350,33,FALSE),"")</f>
        <v>NEUTRAL</v>
      </c>
      <c r="AJ293" s="15">
        <f>IFERROR(VLOOKUP($D293,'Today''s Data'!$A$2:$BG$350,48,FALSE),"")</f>
        <v>-7.6E-3</v>
      </c>
      <c r="AK293" s="15">
        <f>IFERROR(VLOOKUP($D293,'Today''s Data'!$A$2:$BG$350,47,FALSE),"")</f>
        <v>-7.0099999999999996E-2</v>
      </c>
      <c r="AL293" s="15">
        <f>IFERROR(VLOOKUP($D293,'Today''s Data'!$A$2:$BG$350,46,FALSE),"")</f>
        <v>8.5099999999999995E-2</v>
      </c>
      <c r="AM293" s="65">
        <v>12826926076</v>
      </c>
      <c r="AN293" s="65">
        <f t="shared" si="71"/>
        <v>83375019494</v>
      </c>
      <c r="AO293" s="65" t="str">
        <f t="shared" si="72"/>
        <v>3RD LINER</v>
      </c>
      <c r="AP293" s="57">
        <f>IFERROR(VLOOKUP($D293,'Today''s Data'!$A$2:$BG$350,50,FALSE),"")</f>
        <v>-247362556</v>
      </c>
    </row>
    <row r="294" spans="2:42" ht="16.5" hidden="1" customHeight="1" x14ac:dyDescent="0.35">
      <c r="B294" s="67">
        <v>289</v>
      </c>
      <c r="C294" s="11" t="s">
        <v>416</v>
      </c>
      <c r="D294" s="92" t="s">
        <v>417</v>
      </c>
      <c r="E294" s="12" t="s">
        <v>39</v>
      </c>
      <c r="F294" s="13" t="s">
        <v>47</v>
      </c>
      <c r="G294" s="65">
        <f>IFERROR(VLOOKUP($D294,'Today''s Data'!$A$2:$BD$350,2,FALSE),"")</f>
        <v>2.65</v>
      </c>
      <c r="H294" s="53">
        <f>IFERROR(VLOOKUP($D294,'Today''s Data'!$A$2:$BD$350,4,FALSE),"")</f>
        <v>-1.8499999999999999E-2</v>
      </c>
      <c r="I294" s="14">
        <f>IFERROR(VLOOKUP($D294,'Today''s Data'!$A$2:$BD$350,29,FALSE),"")</f>
        <v>36.435271055900003</v>
      </c>
      <c r="J294" s="65">
        <f>IFERROR(VLOOKUP($D294,'Today''s Data'!$A$2:$BD$350,20,FALSE),"")</f>
        <v>3.1859000000000002</v>
      </c>
      <c r="K294" s="65">
        <f>IFERROR(VLOOKUP(D294,'Today''s Data'!$A$2:$BD$350,2,FALSE),"")</f>
        <v>2.65</v>
      </c>
      <c r="L294" s="15">
        <f t="shared" si="73"/>
        <v>0.20222641509433972</v>
      </c>
      <c r="M294" s="65">
        <f>IFERROR(VLOOKUP($D294,'Previous Data'!$A$2:$BD$350,20,FALSE),"")</f>
        <v>3.2086000000000001</v>
      </c>
      <c r="N294" s="65">
        <f>IFERROR(VLOOKUP($D294,'Previous Data'!$A$2:$BD$350,2,FALSE),"")</f>
        <v>2.74</v>
      </c>
      <c r="O294" s="15">
        <f t="shared" si="74"/>
        <v>0.17102189781021893</v>
      </c>
      <c r="P294" s="65">
        <f>IFERROR(VLOOKUP($D294,'Today''s Data'!$A$2:$BD$350,19,FALSE),"")</f>
        <v>2.8934000000000002</v>
      </c>
      <c r="Q294" s="65">
        <f>IFERROR(VLOOKUP($D294,'Today''s Data'!$A$2:$BD$350,2,FALSE),"")</f>
        <v>2.65</v>
      </c>
      <c r="R294" s="15">
        <f t="shared" si="75"/>
        <v>9.1849056603773696E-2</v>
      </c>
      <c r="S294" s="65">
        <f>IFERROR(VLOOKUP($D294,'Previous Data'!$A$2:$BD$350,19,FALSE),"")</f>
        <v>2.9117999999999999</v>
      </c>
      <c r="T294" s="65">
        <f>IFERROR(VLOOKUP($D294,'Previous Data'!$A$2:$BD$350,2,FALSE),"")</f>
        <v>2.74</v>
      </c>
      <c r="U294" s="15">
        <f t="shared" si="76"/>
        <v>6.270072992700719E-2</v>
      </c>
      <c r="V294" s="64">
        <f t="shared" si="77"/>
        <v>0.10109214073408446</v>
      </c>
      <c r="W294" s="65">
        <f>IFERROR(VLOOKUP($D294,'Today''s Data'!$A$2:$BD$350,18,FALSE),"")</f>
        <v>2.8264999999999998</v>
      </c>
      <c r="X294" s="65">
        <f>IFERROR(VLOOKUP($D294,'Today''s Data'!$A$2:$BD$350,2,FALSE),"")</f>
        <v>2.65</v>
      </c>
      <c r="Y294" s="15">
        <f t="shared" si="78"/>
        <v>6.6603773584905615E-2</v>
      </c>
      <c r="Z294" s="65">
        <f>IFERROR(VLOOKUP($D294,'Previous Data'!$A$2:$BD$350,18,FALSE),"")</f>
        <v>2.8504999999999998</v>
      </c>
      <c r="AA294" s="65">
        <f>IFERROR(VLOOKUP($D294,'Previous Data'!$A$2:$BD$350,2,FALSE),"")</f>
        <v>2.74</v>
      </c>
      <c r="AB294" s="15">
        <f t="shared" si="79"/>
        <v>4.0328467153284524E-2</v>
      </c>
      <c r="AC294" s="96" t="str">
        <f t="shared" si="80"/>
        <v>REVERSE AOTS</v>
      </c>
      <c r="AD294" s="69">
        <f>IFERROR(VLOOKUP($D294,'Today''s Data'!$A$2:$BD$350,9,FALSE),"")</f>
        <v>424000</v>
      </c>
      <c r="AE294" s="69">
        <f>IFERROR(VLOOKUP($D294,'Today''s Data'!$A$2:$BD$350,39,FALSE),"")</f>
        <v>179500</v>
      </c>
      <c r="AF294" s="15">
        <f t="shared" si="81"/>
        <v>2.3621169916434539</v>
      </c>
      <c r="AG294" s="72">
        <f>IFERROR(VLOOKUP($D294,'Today''s Data'!$A$2:$BD$350,10,FALSE),"")</f>
        <v>1142200</v>
      </c>
      <c r="AH294" s="15">
        <f>IFERROR(VLOOKUP($D294,'Today''s Data'!$A$2:$BD$350,32,FALSE),"")</f>
        <v>3.39E-2</v>
      </c>
      <c r="AI294" s="12" t="str">
        <f>IFERROR(VLOOKUP($D294,'Today''s Data'!$A$2:$BD$350,33,FALSE),"")</f>
        <v>NEUTRAL</v>
      </c>
      <c r="AJ294" s="15">
        <f>IFERROR(VLOOKUP($D294,'Today''s Data'!$A$2:$BG$350,48,FALSE),"")</f>
        <v>-3.6400000000000002E-2</v>
      </c>
      <c r="AK294" s="15">
        <f>IFERROR(VLOOKUP($D294,'Today''s Data'!$A$2:$BG$350,47,FALSE),"")</f>
        <v>-6.6900000000000001E-2</v>
      </c>
      <c r="AL294" s="15">
        <f>IFERROR(VLOOKUP($D294,'Today''s Data'!$A$2:$BG$350,46,FALSE),"")</f>
        <v>-0.11070000000000001</v>
      </c>
      <c r="AM294" s="65">
        <v>2742050564</v>
      </c>
      <c r="AN294" s="65">
        <f t="shared" si="71"/>
        <v>7266433994.5999994</v>
      </c>
      <c r="AO294" s="65" t="str">
        <f t="shared" si="72"/>
        <v>3RD LINER</v>
      </c>
      <c r="AP294" s="57">
        <f>IFERROR(VLOOKUP($D294,'Today''s Data'!$A$2:$BG$350,50,FALSE),"")</f>
        <v>2155610</v>
      </c>
    </row>
    <row r="295" spans="2:42" ht="16.5" customHeight="1" x14ac:dyDescent="0.35">
      <c r="B295" s="68">
        <v>290</v>
      </c>
      <c r="C295" s="59" t="s">
        <v>418</v>
      </c>
      <c r="D295" s="93" t="s">
        <v>419</v>
      </c>
      <c r="E295" s="58" t="s">
        <v>39</v>
      </c>
      <c r="F295" s="60" t="s">
        <v>104</v>
      </c>
      <c r="G295" s="65">
        <f>IFERROR(VLOOKUP($D295,'Today''s Data'!$A$2:$BD$350,2,FALSE),"")</f>
        <v>1.68</v>
      </c>
      <c r="H295" s="53">
        <f>IFERROR(VLOOKUP($D295,'Today''s Data'!$A$2:$BD$350,4,FALSE),"")</f>
        <v>0.05</v>
      </c>
      <c r="I295" s="14">
        <f>IFERROR(VLOOKUP($D295,'Today''s Data'!$A$2:$BD$350,29,FALSE),"")</f>
        <v>85.107523976099998</v>
      </c>
      <c r="J295" s="65">
        <f>IFERROR(VLOOKUP($D295,'Today''s Data'!$A$2:$BD$350,20,FALSE),"")</f>
        <v>0.89449999999999996</v>
      </c>
      <c r="K295" s="65">
        <f>IFERROR(VLOOKUP(D295,'Today''s Data'!$A$2:$BD$350,2,FALSE),"")</f>
        <v>1.68</v>
      </c>
      <c r="L295" s="15">
        <f t="shared" si="73"/>
        <v>0.8781442146450531</v>
      </c>
      <c r="M295" s="65">
        <f>IFERROR(VLOOKUP($D295,'Previous Data'!$A$2:$BD$350,20,FALSE),"")</f>
        <v>0.88170000000000004</v>
      </c>
      <c r="N295" s="65">
        <f>IFERROR(VLOOKUP($D295,'Previous Data'!$A$2:$BD$350,2,FALSE),"")</f>
        <v>1.53</v>
      </c>
      <c r="O295" s="15">
        <f t="shared" si="74"/>
        <v>0.73528411024157869</v>
      </c>
      <c r="P295" s="65">
        <f>IFERROR(VLOOKUP($D295,'Today''s Data'!$A$2:$BD$350,19,FALSE),"")</f>
        <v>0.93300000000000005</v>
      </c>
      <c r="Q295" s="65">
        <f>IFERROR(VLOOKUP($D295,'Today''s Data'!$A$2:$BD$350,2,FALSE),"")</f>
        <v>1.68</v>
      </c>
      <c r="R295" s="15">
        <f t="shared" si="75"/>
        <v>0.80064308681672014</v>
      </c>
      <c r="S295" s="65">
        <f>IFERROR(VLOOKUP($D295,'Previous Data'!$A$2:$BD$350,19,FALSE),"")</f>
        <v>0.89539999999999997</v>
      </c>
      <c r="T295" s="65">
        <f>IFERROR(VLOOKUP($D295,'Previous Data'!$A$2:$BD$350,2,FALSE),"")</f>
        <v>1.53</v>
      </c>
      <c r="U295" s="15">
        <f t="shared" si="76"/>
        <v>0.70873352691534519</v>
      </c>
      <c r="V295" s="64">
        <f t="shared" si="77"/>
        <v>4.3040804918949238E-2</v>
      </c>
      <c r="W295" s="65">
        <f>IFERROR(VLOOKUP($D295,'Today''s Data'!$A$2:$BD$350,18,FALSE),"")</f>
        <v>1.1319999999999999</v>
      </c>
      <c r="X295" s="65">
        <f>IFERROR(VLOOKUP($D295,'Today''s Data'!$A$2:$BD$350,2,FALSE),"")</f>
        <v>1.68</v>
      </c>
      <c r="Y295" s="15">
        <f t="shared" si="78"/>
        <v>0.48409893992932873</v>
      </c>
      <c r="Z295" s="65">
        <f>IFERROR(VLOOKUP($D295,'Previous Data'!$A$2:$BD$350,18,FALSE),"")</f>
        <v>1.05</v>
      </c>
      <c r="AA295" s="65">
        <f>IFERROR(VLOOKUP($D295,'Previous Data'!$A$2:$BD$350,2,FALSE),"")</f>
        <v>1.53</v>
      </c>
      <c r="AB295" s="15">
        <f t="shared" si="79"/>
        <v>0.45714285714285713</v>
      </c>
      <c r="AC295" s="96" t="str">
        <f t="shared" si="80"/>
        <v>AOTS+</v>
      </c>
      <c r="AD295" s="69">
        <f>IFERROR(VLOOKUP($D295,'Today''s Data'!$A$2:$BD$350,9,FALSE),"")</f>
        <v>20422000</v>
      </c>
      <c r="AE295" s="69">
        <f>IFERROR(VLOOKUP($D295,'Today''s Data'!$A$2:$BD$350,39,FALSE),"")</f>
        <v>13053050</v>
      </c>
      <c r="AF295" s="15">
        <f t="shared" si="81"/>
        <v>1.5645385561228984</v>
      </c>
      <c r="AG295" s="72">
        <f>IFERROR(VLOOKUP($D295,'Today''s Data'!$A$2:$BD$350,10,FALSE),"")</f>
        <v>34128770</v>
      </c>
      <c r="AH295" s="15">
        <f>IFERROR(VLOOKUP($D295,'Today''s Data'!$A$2:$BD$350,32,FALSE),"")</f>
        <v>7.5800000000000006E-2</v>
      </c>
      <c r="AI295" s="12" t="str">
        <f>IFERROR(VLOOKUP($D295,'Today''s Data'!$A$2:$BD$350,33,FALSE),"")</f>
        <v>HIGH</v>
      </c>
      <c r="AJ295" s="15">
        <f>IFERROR(VLOOKUP($D295,'Today''s Data'!$A$2:$BG$350,48,FALSE),"")</f>
        <v>0.2727</v>
      </c>
      <c r="AK295" s="15">
        <f>IFERROR(VLOOKUP($D295,'Today''s Data'!$A$2:$BG$350,47,FALSE),"")</f>
        <v>1.0488</v>
      </c>
      <c r="AL295" s="15">
        <f>IFERROR(VLOOKUP($D295,'Today''s Data'!$A$2:$BG$350,46,FALSE),"")</f>
        <v>1.1537999999999999</v>
      </c>
      <c r="AM295" s="65">
        <v>1450000000</v>
      </c>
      <c r="AN295" s="65">
        <f t="shared" si="71"/>
        <v>2436000000</v>
      </c>
      <c r="AO295" s="65" t="str">
        <f t="shared" si="72"/>
        <v>4TH LINER</v>
      </c>
      <c r="AP295" s="57">
        <f>IFERROR(VLOOKUP($D295,'Today''s Data'!$A$2:$BG$350,50,FALSE),"")</f>
        <v>611199.99990000005</v>
      </c>
    </row>
    <row r="296" spans="2:42" ht="16.5" hidden="1" customHeight="1" x14ac:dyDescent="0.35">
      <c r="B296" s="67">
        <v>291</v>
      </c>
      <c r="C296" s="11" t="s">
        <v>420</v>
      </c>
      <c r="D296" s="92" t="s">
        <v>421</v>
      </c>
      <c r="E296" s="12" t="s">
        <v>39</v>
      </c>
      <c r="F296" s="13" t="s">
        <v>40</v>
      </c>
      <c r="G296" s="65">
        <f>IFERROR(VLOOKUP($D296,'Today''s Data'!$A$2:$BD$350,2,FALSE),"")</f>
        <v>25.95</v>
      </c>
      <c r="H296" s="53">
        <f>IFERROR(VLOOKUP($D296,'Today''s Data'!$A$2:$BD$350,4,FALSE),"")</f>
        <v>7.9000000000000001E-2</v>
      </c>
      <c r="I296" s="14">
        <f>IFERROR(VLOOKUP($D296,'Today''s Data'!$A$2:$BD$350,29,FALSE),"")</f>
        <v>52.862163219899998</v>
      </c>
      <c r="J296" s="65">
        <f>IFERROR(VLOOKUP($D296,'Today''s Data'!$A$2:$BD$350,20,FALSE),"")</f>
        <v>28.795999999999999</v>
      </c>
      <c r="K296" s="65">
        <f>IFERROR(VLOOKUP(D296,'Today''s Data'!$A$2:$BD$350,2,FALSE),"")</f>
        <v>25.95</v>
      </c>
      <c r="L296" s="15">
        <f t="shared" si="73"/>
        <v>0.10967244701348748</v>
      </c>
      <c r="M296" s="65">
        <f>IFERROR(VLOOKUP($D296,'Previous Data'!$A$2:$BD$350,20,FALSE),"")</f>
        <v>28.851500000000001</v>
      </c>
      <c r="N296" s="65">
        <f>IFERROR(VLOOKUP($D296,'Previous Data'!$A$2:$BD$350,2,FALSE),"")</f>
        <v>24.05</v>
      </c>
      <c r="O296" s="15">
        <f t="shared" si="74"/>
        <v>0.19964656964656968</v>
      </c>
      <c r="P296" s="65">
        <f>IFERROR(VLOOKUP($D296,'Today''s Data'!$A$2:$BD$350,19,FALSE),"")</f>
        <v>25.792000000000002</v>
      </c>
      <c r="Q296" s="65">
        <f>IFERROR(VLOOKUP($D296,'Today''s Data'!$A$2:$BD$350,2,FALSE),"")</f>
        <v>25.95</v>
      </c>
      <c r="R296" s="15">
        <f t="shared" si="75"/>
        <v>6.1259305210917218E-3</v>
      </c>
      <c r="S296" s="65">
        <f>IFERROR(VLOOKUP($D296,'Previous Data'!$A$2:$BD$350,19,FALSE),"")</f>
        <v>25.843</v>
      </c>
      <c r="T296" s="65">
        <f>IFERROR(VLOOKUP($D296,'Previous Data'!$A$2:$BD$350,2,FALSE),"")</f>
        <v>24.05</v>
      </c>
      <c r="U296" s="15">
        <f t="shared" si="76"/>
        <v>7.4553014553014524E-2</v>
      </c>
      <c r="V296" s="64">
        <f t="shared" si="77"/>
        <v>0.11647022332506195</v>
      </c>
      <c r="W296" s="65">
        <f>IFERROR(VLOOKUP($D296,'Today''s Data'!$A$2:$BD$350,18,FALSE),"")</f>
        <v>25.102499999999999</v>
      </c>
      <c r="X296" s="65">
        <f>IFERROR(VLOOKUP($D296,'Today''s Data'!$A$2:$BD$350,2,FALSE),"")</f>
        <v>25.95</v>
      </c>
      <c r="Y296" s="15">
        <f t="shared" si="78"/>
        <v>3.3761577532118323E-2</v>
      </c>
      <c r="Z296" s="65">
        <f>IFERROR(VLOOKUP($D296,'Previous Data'!$A$2:$BD$350,18,FALSE),"")</f>
        <v>25.004999999999999</v>
      </c>
      <c r="AA296" s="65">
        <f>IFERROR(VLOOKUP($D296,'Previous Data'!$A$2:$BD$350,2,FALSE),"")</f>
        <v>24.05</v>
      </c>
      <c r="AB296" s="15">
        <f t="shared" si="79"/>
        <v>3.9708939708939635E-2</v>
      </c>
      <c r="AC296" s="96" t="str">
        <f t="shared" si="80"/>
        <v>REVERSE AOTS</v>
      </c>
      <c r="AD296" s="69">
        <f>IFERROR(VLOOKUP($D296,'Today''s Data'!$A$2:$BD$350,9,FALSE),"")</f>
        <v>300</v>
      </c>
      <c r="AE296" s="69">
        <f>IFERROR(VLOOKUP($D296,'Today''s Data'!$A$2:$BD$350,39,FALSE),"")</f>
        <v>1420</v>
      </c>
      <c r="AF296" s="15">
        <f t="shared" si="81"/>
        <v>0.21126760563380281</v>
      </c>
      <c r="AG296" s="72">
        <f>IFERROR(VLOOKUP($D296,'Today''s Data'!$A$2:$BD$350,10,FALSE),"")</f>
        <v>7785</v>
      </c>
      <c r="AH296" s="15">
        <f>IFERROR(VLOOKUP($D296,'Today''s Data'!$A$2:$BD$350,32,FALSE),"")</f>
        <v>4.6800000000000001E-2</v>
      </c>
      <c r="AI296" s="12" t="str">
        <f>IFERROR(VLOOKUP($D296,'Today''s Data'!$A$2:$BD$350,33,FALSE),"")</f>
        <v>NEUTRAL</v>
      </c>
      <c r="AJ296" s="15">
        <f>IFERROR(VLOOKUP($D296,'Today''s Data'!$A$2:$BG$350,48,FALSE),"")</f>
        <v>7.9000000000000001E-2</v>
      </c>
      <c r="AK296" s="15">
        <f>IFERROR(VLOOKUP($D296,'Today''s Data'!$A$2:$BG$350,47,FALSE),"")</f>
        <v>5.9200000000000003E-2</v>
      </c>
      <c r="AL296" s="15">
        <f>IFERROR(VLOOKUP($D296,'Today''s Data'!$A$2:$BG$350,46,FALSE),"")</f>
        <v>4.2200000000000001E-2</v>
      </c>
      <c r="AM296" s="65">
        <v>1023456698</v>
      </c>
      <c r="AN296" s="65">
        <f t="shared" si="71"/>
        <v>26558701313.099998</v>
      </c>
      <c r="AO296" s="65" t="str">
        <f t="shared" si="72"/>
        <v>3RD LINER</v>
      </c>
      <c r="AP296" s="57">
        <f>IFERROR(VLOOKUP($D296,'Today''s Data'!$A$2:$BG$350,50,FALSE),"")</f>
        <v>33775</v>
      </c>
    </row>
    <row r="297" spans="2:42" ht="16.5" hidden="1" customHeight="1" x14ac:dyDescent="0.35">
      <c r="B297" s="67">
        <v>292</v>
      </c>
      <c r="C297" s="59" t="s">
        <v>422</v>
      </c>
      <c r="D297" s="93" t="s">
        <v>423</v>
      </c>
      <c r="E297" s="58" t="s">
        <v>10</v>
      </c>
      <c r="F297" s="60" t="s">
        <v>61</v>
      </c>
      <c r="G297" s="65">
        <f>IFERROR(VLOOKUP($D297,'Today''s Data'!$A$2:$BD$350,2,FALSE),"")</f>
        <v>7.2</v>
      </c>
      <c r="H297" s="53">
        <f>IFERROR(VLOOKUP($D297,'Today''s Data'!$A$2:$BD$350,4,FALSE),"")</f>
        <v>-7.22E-2</v>
      </c>
      <c r="I297" s="14">
        <f>IFERROR(VLOOKUP($D297,'Today''s Data'!$A$2:$BD$350,29,FALSE),"")</f>
        <v>53.810207511900003</v>
      </c>
      <c r="J297" s="65">
        <f>IFERROR(VLOOKUP($D297,'Today''s Data'!$A$2:$BD$350,20,FALSE),"")</f>
        <v>7.9874000000000001</v>
      </c>
      <c r="K297" s="65">
        <f>IFERROR(VLOOKUP(D297,'Today''s Data'!$A$2:$BD$350,2,FALSE),"")</f>
        <v>7.2</v>
      </c>
      <c r="L297" s="15">
        <f t="shared" si="73"/>
        <v>0.10936111111111109</v>
      </c>
      <c r="M297" s="65">
        <f>IFERROR(VLOOKUP($D297,'Previous Data'!$A$2:$BD$350,20,FALSE),"")</f>
        <v>8.0260999999999996</v>
      </c>
      <c r="N297" s="65">
        <f>IFERROR(VLOOKUP($D297,'Previous Data'!$A$2:$BD$350,2,FALSE),"")</f>
        <v>6.69</v>
      </c>
      <c r="O297" s="15">
        <f t="shared" si="74"/>
        <v>0.19971599402092663</v>
      </c>
      <c r="P297" s="65">
        <f>IFERROR(VLOOKUP($D297,'Today''s Data'!$A$2:$BD$350,19,FALSE),"")</f>
        <v>7.2210000000000001</v>
      </c>
      <c r="Q297" s="65">
        <f>IFERROR(VLOOKUP($D297,'Today''s Data'!$A$2:$BD$350,2,FALSE),"")</f>
        <v>7.2</v>
      </c>
      <c r="R297" s="15">
        <f t="shared" si="75"/>
        <v>2.9166666666666538E-3</v>
      </c>
      <c r="S297" s="65">
        <f>IFERROR(VLOOKUP($D297,'Previous Data'!$A$2:$BD$350,19,FALSE),"")</f>
        <v>7.2584</v>
      </c>
      <c r="T297" s="65">
        <f>IFERROR(VLOOKUP($D297,'Previous Data'!$A$2:$BD$350,2,FALSE),"")</f>
        <v>6.69</v>
      </c>
      <c r="U297" s="15">
        <f t="shared" si="76"/>
        <v>8.4962630792227142E-2</v>
      </c>
      <c r="V297" s="64">
        <f t="shared" si="77"/>
        <v>0.10613488436504638</v>
      </c>
      <c r="W297" s="65">
        <f>IFERROR(VLOOKUP($D297,'Today''s Data'!$A$2:$BD$350,18,FALSE),"")</f>
        <v>6.7995000000000001</v>
      </c>
      <c r="X297" s="65">
        <f>IFERROR(VLOOKUP($D297,'Today''s Data'!$A$2:$BD$350,2,FALSE),"")</f>
        <v>7.2</v>
      </c>
      <c r="Y297" s="15">
        <f t="shared" si="78"/>
        <v>5.8901389808074134E-2</v>
      </c>
      <c r="Z297" s="65">
        <f>IFERROR(VLOOKUP($D297,'Previous Data'!$A$2:$BD$350,18,FALSE),"")</f>
        <v>6.7670000000000003</v>
      </c>
      <c r="AA297" s="65">
        <f>IFERROR(VLOOKUP($D297,'Previous Data'!$A$2:$BD$350,2,FALSE),"")</f>
        <v>6.69</v>
      </c>
      <c r="AB297" s="15">
        <f t="shared" si="79"/>
        <v>1.150971599402092E-2</v>
      </c>
      <c r="AC297" s="96" t="str">
        <f t="shared" si="80"/>
        <v>REVERSE AOTS</v>
      </c>
      <c r="AD297" s="69">
        <f>IFERROR(VLOOKUP($D297,'Today''s Data'!$A$2:$BD$350,9,FALSE),"")</f>
        <v>6786100</v>
      </c>
      <c r="AE297" s="69">
        <f>IFERROR(VLOOKUP($D297,'Today''s Data'!$A$2:$BD$350,39,FALSE),"")</f>
        <v>2810105</v>
      </c>
      <c r="AF297" s="15">
        <f t="shared" si="81"/>
        <v>2.4148919702288705</v>
      </c>
      <c r="AG297" s="72">
        <f>IFERROR(VLOOKUP($D297,'Today''s Data'!$A$2:$BD$350,10,FALSE),"")</f>
        <v>49529041</v>
      </c>
      <c r="AH297" s="15">
        <f>IFERROR(VLOOKUP($D297,'Today''s Data'!$A$2:$BD$350,32,FALSE),"")</f>
        <v>6.4399999999999999E-2</v>
      </c>
      <c r="AI297" s="12" t="str">
        <f>IFERROR(VLOOKUP($D297,'Today''s Data'!$A$2:$BD$350,33,FALSE),"")</f>
        <v>HIGH</v>
      </c>
      <c r="AJ297" s="15">
        <f>IFERROR(VLOOKUP($D297,'Today''s Data'!$A$2:$BG$350,48,FALSE),"")</f>
        <v>0.17069999999999999</v>
      </c>
      <c r="AK297" s="15">
        <f>IFERROR(VLOOKUP($D297,'Today''s Data'!$A$2:$BG$350,47,FALSE),"")</f>
        <v>7.6200000000000004E-2</v>
      </c>
      <c r="AL297" s="15">
        <f>IFERROR(VLOOKUP($D297,'Today''s Data'!$A$2:$BG$350,46,FALSE),"")</f>
        <v>-5.7599999999999998E-2</v>
      </c>
      <c r="AM297" s="65">
        <v>1435626680</v>
      </c>
      <c r="AN297" s="65">
        <f t="shared" si="71"/>
        <v>10336512096</v>
      </c>
      <c r="AO297" s="65" t="str">
        <f t="shared" si="72"/>
        <v>3RD LINER</v>
      </c>
      <c r="AP297" s="57">
        <f>IFERROR(VLOOKUP($D297,'Today''s Data'!$A$2:$BG$350,50,FALSE),"")</f>
        <v>-5862043</v>
      </c>
    </row>
    <row r="298" spans="2:42" ht="16.5" hidden="1" customHeight="1" x14ac:dyDescent="0.35">
      <c r="B298" s="68">
        <v>293</v>
      </c>
      <c r="C298" s="11"/>
      <c r="D298" s="92" t="s">
        <v>604</v>
      </c>
      <c r="E298" s="12"/>
      <c r="F298" s="13"/>
      <c r="G298" s="65">
        <f>IFERROR(VLOOKUP($D298,'Today''s Data'!$A$2:$BD$350,2,FALSE),"")</f>
        <v>0.17199999999999999</v>
      </c>
      <c r="H298" s="53">
        <f>IFERROR(VLOOKUP($D298,'Today''s Data'!$A$2:$BD$350,4,FALSE),"")</f>
        <v>-8.9899999999999994E-2</v>
      </c>
      <c r="I298" s="14">
        <f>IFERROR(VLOOKUP($D298,'Today''s Data'!$A$2:$BD$350,29,FALSE),"")</f>
        <v>39.503809058199998</v>
      </c>
      <c r="J298" s="65">
        <f>IFERROR(VLOOKUP($D298,'Today''s Data'!$A$2:$BD$350,20,FALSE),"")</f>
        <v>0.18967000000000001</v>
      </c>
      <c r="K298" s="65">
        <f>IFERROR(VLOOKUP(D298,'Today''s Data'!$A$2:$BD$350,2,FALSE),"")</f>
        <v>0.17199999999999999</v>
      </c>
      <c r="L298" s="15">
        <f t="shared" si="73"/>
        <v>0.102732558139535</v>
      </c>
      <c r="M298" s="65">
        <f>IFERROR(VLOOKUP($D298,'Previous Data'!$A$2:$BD$350,20,FALSE),"")</f>
        <v>0.19001000000000001</v>
      </c>
      <c r="N298" s="65">
        <f>IFERROR(VLOOKUP($D298,'Previous Data'!$A$2:$BD$350,2,FALSE),"")</f>
        <v>0.189</v>
      </c>
      <c r="O298" s="15">
        <f t="shared" si="74"/>
        <v>5.3439153439154017E-3</v>
      </c>
      <c r="P298" s="65">
        <f>IFERROR(VLOOKUP($D298,'Today''s Data'!$A$2:$BD$350,19,FALSE),"")</f>
        <v>0.1832</v>
      </c>
      <c r="Q298" s="65">
        <f>IFERROR(VLOOKUP($D298,'Today''s Data'!$A$2:$BD$350,2,FALSE),"")</f>
        <v>0.17199999999999999</v>
      </c>
      <c r="R298" s="15">
        <f t="shared" si="75"/>
        <v>6.5116279069767538E-2</v>
      </c>
      <c r="S298" s="65">
        <f>IFERROR(VLOOKUP($D298,'Previous Data'!$A$2:$BD$350,19,FALSE),"")</f>
        <v>0.18346000000000001</v>
      </c>
      <c r="T298" s="65">
        <f>IFERROR(VLOOKUP($D298,'Previous Data'!$A$2:$BD$350,2,FALSE),"")</f>
        <v>0.189</v>
      </c>
      <c r="U298" s="15">
        <f t="shared" si="76"/>
        <v>3.0197318216504902E-2</v>
      </c>
      <c r="V298" s="64">
        <f t="shared" si="77"/>
        <v>3.5316593886462903E-2</v>
      </c>
      <c r="W298" s="65">
        <f>IFERROR(VLOOKUP($D298,'Today''s Data'!$A$2:$BD$350,18,FALSE),"")</f>
        <v>0.18099999999999999</v>
      </c>
      <c r="X298" s="65">
        <f>IFERROR(VLOOKUP($D298,'Today''s Data'!$A$2:$BD$350,2,FALSE),"")</f>
        <v>0.17199999999999999</v>
      </c>
      <c r="Y298" s="15">
        <f t="shared" si="78"/>
        <v>5.2325581395348889E-2</v>
      </c>
      <c r="Z298" s="65">
        <f>IFERROR(VLOOKUP($D298,'Previous Data'!$A$2:$BD$350,18,FALSE),"")</f>
        <v>0.18149999999999999</v>
      </c>
      <c r="AA298" s="65">
        <f>IFERROR(VLOOKUP($D298,'Previous Data'!$A$2:$BD$350,2,FALSE),"")</f>
        <v>0.189</v>
      </c>
      <c r="AB298" s="15">
        <f t="shared" si="79"/>
        <v>4.1322314049586813E-2</v>
      </c>
      <c r="AC298" s="96" t="str">
        <f t="shared" si="80"/>
        <v>REVERSE AOTS</v>
      </c>
      <c r="AD298" s="69">
        <f>IFERROR(VLOOKUP($D298,'Today''s Data'!$A$2:$BD$350,9,FALSE),"")</f>
        <v>720000</v>
      </c>
      <c r="AE298" s="69">
        <f>IFERROR(VLOOKUP($D298,'Today''s Data'!$A$2:$BD$350,39,FALSE),"")</f>
        <v>250500</v>
      </c>
      <c r="AF298" s="15">
        <f t="shared" si="81"/>
        <v>2.874251497005988</v>
      </c>
      <c r="AG298" s="72">
        <f>IFERROR(VLOOKUP($D298,'Today''s Data'!$A$2:$BD$350,10,FALSE),"")</f>
        <v>125840</v>
      </c>
      <c r="AH298" s="15">
        <f>IFERROR(VLOOKUP($D298,'Today''s Data'!$A$2:$BD$350,32,FALSE),"")</f>
        <v>2.3E-2</v>
      </c>
      <c r="AI298" s="12" t="str">
        <f>IFERROR(VLOOKUP($D298,'Today''s Data'!$A$2:$BD$350,33,FALSE),"")</f>
        <v>LOW</v>
      </c>
      <c r="AJ298" s="15">
        <f>IFERROR(VLOOKUP($D298,'Today''s Data'!$A$2:$BG$350,48,FALSE),"")</f>
        <v>-4.4400000000000002E-2</v>
      </c>
      <c r="AK298" s="15">
        <f>IFERROR(VLOOKUP($D298,'Today''s Data'!$A$2:$BG$350,47,FALSE),"")</f>
        <v>-4.4400000000000002E-2</v>
      </c>
      <c r="AL298" s="15">
        <f>IFERROR(VLOOKUP($D298,'Today''s Data'!$A$2:$BG$350,46,FALSE),"")</f>
        <v>-6.5199999999999994E-2</v>
      </c>
      <c r="AM298" s="65">
        <v>3271938180</v>
      </c>
      <c r="AN298" s="65">
        <f t="shared" si="71"/>
        <v>562773366.95999992</v>
      </c>
      <c r="AO298" s="65" t="str">
        <f t="shared" si="72"/>
        <v>4TH LINER</v>
      </c>
      <c r="AP298" s="57">
        <f>IFERROR(VLOOKUP($D298,'Today''s Data'!$A$2:$BG$350,50,FALSE),"")</f>
        <v>173450</v>
      </c>
    </row>
    <row r="299" spans="2:42" ht="16.5" customHeight="1" x14ac:dyDescent="0.35">
      <c r="B299" s="67">
        <v>294</v>
      </c>
      <c r="C299" s="11" t="s">
        <v>660</v>
      </c>
      <c r="D299" s="92" t="s">
        <v>605</v>
      </c>
      <c r="E299" s="12" t="s">
        <v>10</v>
      </c>
      <c r="F299" s="13" t="s">
        <v>104</v>
      </c>
      <c r="G299" s="65">
        <f>IFERROR(VLOOKUP($D299,'Today''s Data'!$A$2:$BD$350,2,FALSE),"")</f>
        <v>10.6</v>
      </c>
      <c r="H299" s="53">
        <f>IFERROR(VLOOKUP($D299,'Today''s Data'!$A$2:$BD$350,4,FALSE),"")</f>
        <v>-2.3900000000000001E-2</v>
      </c>
      <c r="I299" s="14">
        <f>IFERROR(VLOOKUP($D299,'Today''s Data'!$A$2:$BD$350,29,FALSE),"")</f>
        <v>58.021259171899999</v>
      </c>
      <c r="J299" s="65">
        <f>IFERROR(VLOOKUP($D299,'Today''s Data'!$A$2:$BD$350,20,FALSE),"")</f>
        <v>8.8101000000000003</v>
      </c>
      <c r="K299" s="65">
        <f>IFERROR(VLOOKUP(D299,'Today''s Data'!$A$2:$BD$350,2,FALSE),"")</f>
        <v>10.6</v>
      </c>
      <c r="L299" s="15">
        <f t="shared" si="73"/>
        <v>0.2031645497780955</v>
      </c>
      <c r="M299" s="65">
        <f>IFERROR(VLOOKUP($D299,'Previous Data'!$A$2:$BD$350,20,FALSE),"")</f>
        <v>8.7737999999999996</v>
      </c>
      <c r="N299" s="65">
        <f>IFERROR(VLOOKUP($D299,'Previous Data'!$A$2:$BD$350,2,FALSE),"")</f>
        <v>11</v>
      </c>
      <c r="O299" s="15">
        <f t="shared" si="74"/>
        <v>0.2537327041874673</v>
      </c>
      <c r="P299" s="65">
        <f>IFERROR(VLOOKUP($D299,'Today''s Data'!$A$2:$BD$350,19,FALSE),"")</f>
        <v>9.2528000000000006</v>
      </c>
      <c r="Q299" s="65">
        <f>IFERROR(VLOOKUP($D299,'Today''s Data'!$A$2:$BD$350,2,FALSE),"")</f>
        <v>10.6</v>
      </c>
      <c r="R299" s="15">
        <f t="shared" si="75"/>
        <v>0.14559916998097863</v>
      </c>
      <c r="S299" s="65">
        <f>IFERROR(VLOOKUP($D299,'Previous Data'!$A$2:$BD$350,19,FALSE),"")</f>
        <v>9.15</v>
      </c>
      <c r="T299" s="65">
        <f>IFERROR(VLOOKUP($D299,'Previous Data'!$A$2:$BD$350,2,FALSE),"")</f>
        <v>11</v>
      </c>
      <c r="U299" s="15">
        <f t="shared" si="76"/>
        <v>0.20218579234972672</v>
      </c>
      <c r="V299" s="64">
        <f t="shared" si="77"/>
        <v>5.0249145866675782E-2</v>
      </c>
      <c r="W299" s="65">
        <f>IFERROR(VLOOKUP($D299,'Today''s Data'!$A$2:$BD$350,18,FALSE),"")</f>
        <v>10.333</v>
      </c>
      <c r="X299" s="65">
        <f>IFERROR(VLOOKUP($D299,'Today''s Data'!$A$2:$BD$350,2,FALSE),"")</f>
        <v>10.6</v>
      </c>
      <c r="Y299" s="15">
        <f t="shared" si="78"/>
        <v>2.5839543211071271E-2</v>
      </c>
      <c r="Z299" s="65">
        <f>IFERROR(VLOOKUP($D299,'Previous Data'!$A$2:$BD$350,18,FALSE),"")</f>
        <v>10.224500000000001</v>
      </c>
      <c r="AA299" s="65">
        <f>IFERROR(VLOOKUP($D299,'Previous Data'!$A$2:$BD$350,2,FALSE),"")</f>
        <v>11</v>
      </c>
      <c r="AB299" s="15">
        <f t="shared" si="79"/>
        <v>7.584722969338345E-2</v>
      </c>
      <c r="AC299" s="96" t="str">
        <f t="shared" si="80"/>
        <v>AOTS+</v>
      </c>
      <c r="AD299" s="69">
        <f>IFERROR(VLOOKUP($D299,'Today''s Data'!$A$2:$BD$350,9,FALSE),"")</f>
        <v>5867200</v>
      </c>
      <c r="AE299" s="69">
        <f>IFERROR(VLOOKUP($D299,'Today''s Data'!$A$2:$BD$350,39,FALSE),"")</f>
        <v>9535010</v>
      </c>
      <c r="AF299" s="15">
        <f t="shared" si="81"/>
        <v>0.61533233840342061</v>
      </c>
      <c r="AG299" s="72">
        <f>IFERROR(VLOOKUP($D299,'Today''s Data'!$A$2:$BD$350,10,FALSE),"")</f>
        <v>62405088</v>
      </c>
      <c r="AH299" s="15">
        <f>IFERROR(VLOOKUP($D299,'Today''s Data'!$A$2:$BD$350,32,FALSE),"")</f>
        <v>4.2700000000000002E-2</v>
      </c>
      <c r="AI299" s="12" t="str">
        <f>IFERROR(VLOOKUP($D299,'Today''s Data'!$A$2:$BD$350,33,FALSE),"")</f>
        <v>NEUTRAL</v>
      </c>
      <c r="AJ299" s="15">
        <f>IFERROR(VLOOKUP($D299,'Today''s Data'!$A$2:$BG$350,48,FALSE),"")</f>
        <v>-2.2100000000000002E-2</v>
      </c>
      <c r="AK299" s="15">
        <f>IFERROR(VLOOKUP($D299,'Today''s Data'!$A$2:$BG$350,47,FALSE),"")</f>
        <v>0.1447</v>
      </c>
      <c r="AL299" s="15">
        <f>IFERROR(VLOOKUP($D299,'Today''s Data'!$A$2:$BG$350,46,FALSE),"")</f>
        <v>0.2802</v>
      </c>
      <c r="AM299" s="65">
        <v>4099724116</v>
      </c>
      <c r="AN299" s="65">
        <f t="shared" si="71"/>
        <v>43457075629.599998</v>
      </c>
      <c r="AO299" s="65" t="str">
        <f t="shared" si="72"/>
        <v>3RD LINER</v>
      </c>
      <c r="AP299" s="57">
        <f>IFERROR(VLOOKUP($D299,'Today''s Data'!$A$2:$BG$350,50,FALSE),"")</f>
        <v>393013323</v>
      </c>
    </row>
    <row r="300" spans="2:42" ht="16.5" hidden="1" customHeight="1" x14ac:dyDescent="0.35">
      <c r="B300" s="67">
        <v>295</v>
      </c>
      <c r="C300" s="59" t="s">
        <v>424</v>
      </c>
      <c r="D300" s="93" t="s">
        <v>425</v>
      </c>
      <c r="E300" s="58" t="s">
        <v>10</v>
      </c>
      <c r="F300" s="60" t="s">
        <v>105</v>
      </c>
      <c r="G300" s="65">
        <f>IFERROR(VLOOKUP($D300,'Today''s Data'!$A$2:$BD$350,2,FALSE),"")</f>
        <v>0.91</v>
      </c>
      <c r="H300" s="53">
        <f>IFERROR(VLOOKUP($D300,'Today''s Data'!$A$2:$BD$350,4,FALSE),"")</f>
        <v>-1.09E-2</v>
      </c>
      <c r="I300" s="14">
        <f>IFERROR(VLOOKUP($D300,'Today''s Data'!$A$2:$BD$350,29,FALSE),"")</f>
        <v>42.732931016199998</v>
      </c>
      <c r="J300" s="65">
        <f>IFERROR(VLOOKUP($D300,'Today''s Data'!$A$2:$BD$350,20,FALSE),"")</f>
        <v>1.0088999999999999</v>
      </c>
      <c r="K300" s="65">
        <f>IFERROR(VLOOKUP(D300,'Today''s Data'!$A$2:$BD$350,2,FALSE),"")</f>
        <v>0.91</v>
      </c>
      <c r="L300" s="15">
        <f t="shared" si="73"/>
        <v>0.10868131868131854</v>
      </c>
      <c r="M300" s="65">
        <f>IFERROR(VLOOKUP($D300,'Previous Data'!$A$2:$BD$350,20,FALSE),"")</f>
        <v>1.0159</v>
      </c>
      <c r="N300" s="65">
        <f>IFERROR(VLOOKUP($D300,'Previous Data'!$A$2:$BD$350,2,FALSE),"")</f>
        <v>0.93</v>
      </c>
      <c r="O300" s="15">
        <f t="shared" si="74"/>
        <v>9.2365591397849431E-2</v>
      </c>
      <c r="P300" s="65">
        <f>IFERROR(VLOOKUP($D300,'Today''s Data'!$A$2:$BD$350,19,FALSE),"")</f>
        <v>0.9708</v>
      </c>
      <c r="Q300" s="65">
        <f>IFERROR(VLOOKUP($D300,'Today''s Data'!$A$2:$BD$350,2,FALSE),"")</f>
        <v>0.91</v>
      </c>
      <c r="R300" s="15">
        <f t="shared" si="75"/>
        <v>6.6813186813186778E-2</v>
      </c>
      <c r="S300" s="65">
        <f>IFERROR(VLOOKUP($D300,'Previous Data'!$A$2:$BD$350,19,FALSE),"")</f>
        <v>0.97599999999999998</v>
      </c>
      <c r="T300" s="65">
        <f>IFERROR(VLOOKUP($D300,'Previous Data'!$A$2:$BD$350,2,FALSE),"")</f>
        <v>0.93</v>
      </c>
      <c r="U300" s="15">
        <f t="shared" si="76"/>
        <v>4.9462365591397772E-2</v>
      </c>
      <c r="V300" s="64">
        <f t="shared" si="77"/>
        <v>3.9245982694684704E-2</v>
      </c>
      <c r="W300" s="65">
        <f>IFERROR(VLOOKUP($D300,'Today''s Data'!$A$2:$BD$350,18,FALSE),"")</f>
        <v>0.9385</v>
      </c>
      <c r="X300" s="65">
        <f>IFERROR(VLOOKUP($D300,'Today''s Data'!$A$2:$BD$350,2,FALSE),"")</f>
        <v>0.91</v>
      </c>
      <c r="Y300" s="15">
        <f t="shared" si="78"/>
        <v>3.1318681318681284E-2</v>
      </c>
      <c r="Z300" s="65">
        <f>IFERROR(VLOOKUP($D300,'Previous Data'!$A$2:$BD$350,18,FALSE),"")</f>
        <v>0.94399999999999995</v>
      </c>
      <c r="AA300" s="65">
        <f>IFERROR(VLOOKUP($D300,'Previous Data'!$A$2:$BD$350,2,FALSE),"")</f>
        <v>0.93</v>
      </c>
      <c r="AB300" s="15">
        <f t="shared" si="79"/>
        <v>1.5053763440860108E-2</v>
      </c>
      <c r="AC300" s="96" t="str">
        <f t="shared" si="80"/>
        <v>REVERSE AOTS</v>
      </c>
      <c r="AD300" s="69">
        <f>IFERROR(VLOOKUP($D300,'Today''s Data'!$A$2:$BD$350,9,FALSE),"")</f>
        <v>5318000</v>
      </c>
      <c r="AE300" s="69">
        <f>IFERROR(VLOOKUP($D300,'Today''s Data'!$A$2:$BD$350,39,FALSE),"")</f>
        <v>6569550</v>
      </c>
      <c r="AF300" s="15">
        <f t="shared" si="81"/>
        <v>0.8094922787709965</v>
      </c>
      <c r="AG300" s="72">
        <f>IFERROR(VLOOKUP($D300,'Today''s Data'!$A$2:$BD$350,10,FALSE),"")</f>
        <v>4816270</v>
      </c>
      <c r="AH300" s="15">
        <f>IFERROR(VLOOKUP($D300,'Today''s Data'!$A$2:$BD$350,32,FALSE),"")</f>
        <v>3.9699999999999999E-2</v>
      </c>
      <c r="AI300" s="12" t="str">
        <f>IFERROR(VLOOKUP($D300,'Today''s Data'!$A$2:$BD$350,33,FALSE),"")</f>
        <v>NEUTRAL</v>
      </c>
      <c r="AJ300" s="15">
        <f>IFERROR(VLOOKUP($D300,'Today''s Data'!$A$2:$BG$350,48,FALSE),"")</f>
        <v>-2.1499999999999998E-2</v>
      </c>
      <c r="AK300" s="15">
        <f>IFERROR(VLOOKUP($D300,'Today''s Data'!$A$2:$BG$350,47,FALSE),"")</f>
        <v>1.11E-2</v>
      </c>
      <c r="AL300" s="15">
        <f>IFERROR(VLOOKUP($D300,'Today''s Data'!$A$2:$BG$350,46,FALSE),"")</f>
        <v>-7.1400000000000005E-2</v>
      </c>
      <c r="AM300" s="65">
        <v>2498991753</v>
      </c>
      <c r="AN300" s="65">
        <f t="shared" si="71"/>
        <v>2274082495.23</v>
      </c>
      <c r="AO300" s="65" t="str">
        <f t="shared" si="72"/>
        <v>4TH LINER</v>
      </c>
      <c r="AP300" s="57">
        <f>IFERROR(VLOOKUP($D300,'Today''s Data'!$A$2:$BG$350,50,FALSE),"")</f>
        <v>-514750</v>
      </c>
    </row>
    <row r="301" spans="2:42" ht="16.5" hidden="1" customHeight="1" x14ac:dyDescent="0.35">
      <c r="B301" s="68">
        <v>296</v>
      </c>
      <c r="C301" s="11" t="s">
        <v>661</v>
      </c>
      <c r="D301" s="92" t="s">
        <v>495</v>
      </c>
      <c r="E301" s="12" t="s">
        <v>10</v>
      </c>
      <c r="F301" s="13" t="s">
        <v>190</v>
      </c>
      <c r="G301" s="65">
        <f>IFERROR(VLOOKUP($D301,'Today''s Data'!$A$2:$BD$350,2,FALSE),"")</f>
        <v>3.63</v>
      </c>
      <c r="H301" s="53">
        <f>IFERROR(VLOOKUP($D301,'Today''s Data'!$A$2:$BD$350,4,FALSE),"")</f>
        <v>0</v>
      </c>
      <c r="I301" s="14">
        <f>IFERROR(VLOOKUP($D301,'Today''s Data'!$A$2:$BD$350,29,FALSE),"")</f>
        <v>34.938981176200002</v>
      </c>
      <c r="J301" s="65">
        <f>IFERROR(VLOOKUP($D301,'Today''s Data'!$A$2:$BD$350,20,FALSE),"")</f>
        <v>4.7309999999999999</v>
      </c>
      <c r="K301" s="65">
        <f>IFERROR(VLOOKUP(D301,'Today''s Data'!$A$2:$BD$350,2,FALSE),"")</f>
        <v>3.63</v>
      </c>
      <c r="L301" s="15">
        <f t="shared" si="73"/>
        <v>0.30330578512396694</v>
      </c>
      <c r="M301" s="65">
        <f>IFERROR(VLOOKUP($D301,'Previous Data'!$A$2:$BD$350,20,FALSE),"")</f>
        <v>4.7721</v>
      </c>
      <c r="N301" s="65">
        <f>IFERROR(VLOOKUP($D301,'Previous Data'!$A$2:$BD$350,2,FALSE),"")</f>
        <v>3.8</v>
      </c>
      <c r="O301" s="15">
        <f t="shared" si="74"/>
        <v>0.25581578947368427</v>
      </c>
      <c r="P301" s="65">
        <f>IFERROR(VLOOKUP($D301,'Today''s Data'!$A$2:$BD$350,19,FALSE),"")</f>
        <v>4.6184000000000003</v>
      </c>
      <c r="Q301" s="65">
        <f>IFERROR(VLOOKUP($D301,'Today''s Data'!$A$2:$BD$350,2,FALSE),"")</f>
        <v>3.63</v>
      </c>
      <c r="R301" s="15">
        <f t="shared" si="75"/>
        <v>0.27228650137741056</v>
      </c>
      <c r="S301" s="65">
        <f>IFERROR(VLOOKUP($D301,'Previous Data'!$A$2:$BD$350,19,FALSE),"")</f>
        <v>4.6167999999999996</v>
      </c>
      <c r="T301" s="65">
        <f>IFERROR(VLOOKUP($D301,'Previous Data'!$A$2:$BD$350,2,FALSE),"")</f>
        <v>3.8</v>
      </c>
      <c r="U301" s="15">
        <f t="shared" si="76"/>
        <v>0.21494736842105258</v>
      </c>
      <c r="V301" s="64">
        <f t="shared" si="77"/>
        <v>2.4380737917893552E-2</v>
      </c>
      <c r="W301" s="65">
        <f>IFERROR(VLOOKUP($D301,'Today''s Data'!$A$2:$BD$350,18,FALSE),"")</f>
        <v>4.0460000000000003</v>
      </c>
      <c r="X301" s="65">
        <f>IFERROR(VLOOKUP($D301,'Today''s Data'!$A$2:$BD$350,2,FALSE),"")</f>
        <v>3.63</v>
      </c>
      <c r="Y301" s="15">
        <f t="shared" si="78"/>
        <v>0.11460055096418743</v>
      </c>
      <c r="Z301" s="65">
        <f>IFERROR(VLOOKUP($D301,'Previous Data'!$A$2:$BD$350,18,FALSE),"")</f>
        <v>4.1405000000000003</v>
      </c>
      <c r="AA301" s="65">
        <f>IFERROR(VLOOKUP($D301,'Previous Data'!$A$2:$BD$350,2,FALSE),"")</f>
        <v>3.8</v>
      </c>
      <c r="AB301" s="15">
        <f t="shared" si="79"/>
        <v>8.9605263157894868E-2</v>
      </c>
      <c r="AC301" s="96" t="str">
        <f t="shared" si="80"/>
        <v>REVERSE AOTS</v>
      </c>
      <c r="AD301" s="69">
        <f>IFERROR(VLOOKUP($D301,'Today''s Data'!$A$2:$BD$350,9,FALSE),"")</f>
        <v>1363000</v>
      </c>
      <c r="AE301" s="69">
        <f>IFERROR(VLOOKUP($D301,'Today''s Data'!$A$2:$BD$350,39,FALSE),"")</f>
        <v>1537750</v>
      </c>
      <c r="AF301" s="15">
        <f t="shared" si="81"/>
        <v>0.88635994147293118</v>
      </c>
      <c r="AG301" s="72">
        <f>IFERROR(VLOOKUP($D301,'Today''s Data'!$A$2:$BD$350,10,FALSE),"")</f>
        <v>4978880</v>
      </c>
      <c r="AH301" s="15">
        <f>IFERROR(VLOOKUP($D301,'Today''s Data'!$A$2:$BD$350,32,FALSE),"")</f>
        <v>6.0699999999999997E-2</v>
      </c>
      <c r="AI301" s="12" t="str">
        <f>IFERROR(VLOOKUP($D301,'Today''s Data'!$A$2:$BD$350,33,FALSE),"")</f>
        <v>HIGH</v>
      </c>
      <c r="AJ301" s="15">
        <f>IFERROR(VLOOKUP($D301,'Today''s Data'!$A$2:$BG$350,48,FALSE),"")</f>
        <v>3.7100000000000001E-2</v>
      </c>
      <c r="AK301" s="15">
        <f>IFERROR(VLOOKUP($D301,'Today''s Data'!$A$2:$BG$350,47,FALSE),"")</f>
        <v>-0.1636</v>
      </c>
      <c r="AL301" s="15">
        <f>IFERROR(VLOOKUP($D301,'Today''s Data'!$A$2:$BG$350,46,FALSE),"")</f>
        <v>-0.3483</v>
      </c>
      <c r="AM301" s="65">
        <v>1803654504</v>
      </c>
      <c r="AN301" s="65">
        <f t="shared" si="71"/>
        <v>6547265849.5199995</v>
      </c>
      <c r="AO301" s="65" t="str">
        <f t="shared" si="72"/>
        <v>3RD LINER</v>
      </c>
      <c r="AP301" s="57">
        <f>IFERROR(VLOOKUP($D301,'Today''s Data'!$A$2:$BG$350,50,FALSE),"")</f>
        <v>-32061970</v>
      </c>
    </row>
    <row r="302" spans="2:42" ht="16.5" hidden="1" customHeight="1" x14ac:dyDescent="0.35">
      <c r="B302" s="67">
        <v>297</v>
      </c>
      <c r="C302" s="59" t="s">
        <v>426</v>
      </c>
      <c r="D302" s="93" t="s">
        <v>427</v>
      </c>
      <c r="E302" s="58" t="s">
        <v>19</v>
      </c>
      <c r="F302" s="60" t="s">
        <v>19</v>
      </c>
      <c r="G302" s="65">
        <f>IFERROR(VLOOKUP($D302,'Today''s Data'!$A$2:$BD$350,2,FALSE),"")</f>
        <v>0.188</v>
      </c>
      <c r="H302" s="53">
        <f>IFERROR(VLOOKUP($D302,'Today''s Data'!$A$2:$BD$350,4,FALSE),"")</f>
        <v>5.3E-3</v>
      </c>
      <c r="I302" s="14">
        <f>IFERROR(VLOOKUP($D302,'Today''s Data'!$A$2:$BD$350,29,FALSE),"")</f>
        <v>44.272029084700002</v>
      </c>
      <c r="J302" s="65">
        <f>IFERROR(VLOOKUP($D302,'Today''s Data'!$A$2:$BD$350,20,FALSE),"")</f>
        <v>0.20602999999999999</v>
      </c>
      <c r="K302" s="65">
        <f>IFERROR(VLOOKUP(D302,'Today''s Data'!$A$2:$BD$350,2,FALSE),"")</f>
        <v>0.188</v>
      </c>
      <c r="L302" s="15">
        <f t="shared" si="73"/>
        <v>9.5904255319148882E-2</v>
      </c>
      <c r="M302" s="65">
        <f>IFERROR(VLOOKUP($D302,'Previous Data'!$A$2:$BD$350,20,FALSE),"")</f>
        <v>0.20638000000000001</v>
      </c>
      <c r="N302" s="65">
        <f>IFERROR(VLOOKUP($D302,'Previous Data'!$A$2:$BD$350,2,FALSE),"")</f>
        <v>0.187</v>
      </c>
      <c r="O302" s="15">
        <f t="shared" si="74"/>
        <v>0.10363636363636368</v>
      </c>
      <c r="P302" s="65">
        <f>IFERROR(VLOOKUP($D302,'Today''s Data'!$A$2:$BD$350,19,FALSE),"")</f>
        <v>0.19395999999999999</v>
      </c>
      <c r="Q302" s="65">
        <f>IFERROR(VLOOKUP($D302,'Today''s Data'!$A$2:$BD$350,2,FALSE),"")</f>
        <v>0.188</v>
      </c>
      <c r="R302" s="15">
        <f t="shared" si="75"/>
        <v>3.1702127659574433E-2</v>
      </c>
      <c r="S302" s="65">
        <f>IFERROR(VLOOKUP($D302,'Previous Data'!$A$2:$BD$350,19,FALSE),"")</f>
        <v>0.19416</v>
      </c>
      <c r="T302" s="65">
        <f>IFERROR(VLOOKUP($D302,'Previous Data'!$A$2:$BD$350,2,FALSE),"")</f>
        <v>0.187</v>
      </c>
      <c r="U302" s="15">
        <f t="shared" si="76"/>
        <v>3.8288770053475932E-2</v>
      </c>
      <c r="V302" s="64">
        <f t="shared" si="77"/>
        <v>6.2229325634151358E-2</v>
      </c>
      <c r="W302" s="65">
        <f>IFERROR(VLOOKUP($D302,'Today''s Data'!$A$2:$BD$350,18,FALSE),"")</f>
        <v>0.19475000000000001</v>
      </c>
      <c r="X302" s="65">
        <f>IFERROR(VLOOKUP($D302,'Today''s Data'!$A$2:$BD$350,2,FALSE),"")</f>
        <v>0.188</v>
      </c>
      <c r="Y302" s="15">
        <f t="shared" si="78"/>
        <v>3.5904255319148967E-2</v>
      </c>
      <c r="Z302" s="65">
        <f>IFERROR(VLOOKUP($D302,'Previous Data'!$A$2:$BD$350,18,FALSE),"")</f>
        <v>0.19495000000000001</v>
      </c>
      <c r="AA302" s="65">
        <f>IFERROR(VLOOKUP($D302,'Previous Data'!$A$2:$BD$350,2,FALSE),"")</f>
        <v>0.187</v>
      </c>
      <c r="AB302" s="15">
        <f t="shared" si="79"/>
        <v>4.2513368983957286E-2</v>
      </c>
      <c r="AC302" s="96" t="str">
        <f t="shared" si="80"/>
        <v/>
      </c>
      <c r="AD302" s="69">
        <f>IFERROR(VLOOKUP($D302,'Today''s Data'!$A$2:$BD$350,9,FALSE),"")</f>
        <v>50000</v>
      </c>
      <c r="AE302" s="69">
        <f>IFERROR(VLOOKUP($D302,'Today''s Data'!$A$2:$BD$350,39,FALSE),"")</f>
        <v>509500</v>
      </c>
      <c r="AF302" s="15">
        <f t="shared" si="81"/>
        <v>9.8135426889106966E-2</v>
      </c>
      <c r="AG302" s="72">
        <f>IFERROR(VLOOKUP($D302,'Today''s Data'!$A$2:$BD$350,10,FALSE),"")</f>
        <v>9400</v>
      </c>
      <c r="AH302" s="15">
        <f>IFERROR(VLOOKUP($D302,'Today''s Data'!$A$2:$BD$350,32,FALSE),"")</f>
        <v>3.1199999999999999E-2</v>
      </c>
      <c r="AI302" s="12" t="str">
        <f>IFERROR(VLOOKUP($D302,'Today''s Data'!$A$2:$BD$350,33,FALSE),"")</f>
        <v>NEUTRAL</v>
      </c>
      <c r="AJ302" s="15">
        <f>IFERROR(VLOOKUP($D302,'Today''s Data'!$A$2:$BG$350,48,FALSE),"")</f>
        <v>-1.0500000000000001E-2</v>
      </c>
      <c r="AK302" s="15">
        <f>IFERROR(VLOOKUP($D302,'Today''s Data'!$A$2:$BG$350,47,FALSE),"")</f>
        <v>-0.14549999999999999</v>
      </c>
      <c r="AL302" s="15">
        <f>IFERROR(VLOOKUP($D302,'Today''s Data'!$A$2:$BG$350,46,FALSE),"")</f>
        <v>-8.7400000000000005E-2</v>
      </c>
      <c r="AM302" s="65">
        <v>2737044807</v>
      </c>
      <c r="AN302" s="65">
        <f t="shared" si="71"/>
        <v>514564423.71600002</v>
      </c>
      <c r="AO302" s="65" t="str">
        <f t="shared" si="72"/>
        <v>4TH LINER</v>
      </c>
      <c r="AP302" s="57">
        <f>IFERROR(VLOOKUP($D302,'Today''s Data'!$A$2:$BG$350,50,FALSE),"")</f>
        <v>0</v>
      </c>
    </row>
    <row r="303" spans="2:42" ht="15" hidden="1" customHeight="1" x14ac:dyDescent="0.35">
      <c r="B303" s="3"/>
      <c r="C303" s="5"/>
      <c r="D303" s="100"/>
      <c r="E303" s="3"/>
      <c r="F303" s="3"/>
      <c r="G303" s="7"/>
      <c r="H303" s="56"/>
      <c r="I303" s="7"/>
      <c r="J303" s="7"/>
      <c r="K303" s="7"/>
      <c r="L303" s="9"/>
      <c r="M303" s="7"/>
      <c r="N303" s="7"/>
      <c r="O303" s="9"/>
      <c r="P303" s="7"/>
      <c r="Q303" s="7"/>
      <c r="R303" s="9"/>
      <c r="S303" s="7"/>
      <c r="T303" s="7"/>
      <c r="U303" s="9"/>
      <c r="V303" s="9"/>
      <c r="W303" s="7"/>
      <c r="X303" s="7"/>
      <c r="Y303" s="9"/>
      <c r="Z303" s="7"/>
      <c r="AA303" s="7"/>
      <c r="AB303" s="47"/>
      <c r="AC303" s="101"/>
      <c r="AD303" s="47"/>
      <c r="AE303" s="47"/>
      <c r="AF303" s="9"/>
      <c r="AG303" s="50"/>
      <c r="AH303" s="9"/>
      <c r="AI303" s="3"/>
      <c r="AJ303" s="9"/>
      <c r="AK303" s="9"/>
      <c r="AL303" s="9"/>
      <c r="AM303" s="9"/>
      <c r="AN303" s="9"/>
      <c r="AO303" s="9"/>
      <c r="AP303" s="50"/>
    </row>
    <row r="304" spans="2:42" x14ac:dyDescent="0.35">
      <c r="B304" s="3"/>
      <c r="C304" s="5"/>
      <c r="D304" s="100"/>
      <c r="E304" s="3"/>
      <c r="F304" s="3"/>
      <c r="G304" s="7"/>
      <c r="H304" s="56"/>
      <c r="I304" s="7"/>
      <c r="J304" s="7"/>
      <c r="K304" s="7"/>
      <c r="L304" s="9"/>
      <c r="M304" s="7"/>
      <c r="N304" s="7"/>
      <c r="O304" s="9"/>
      <c r="P304" s="7"/>
      <c r="Q304" s="7"/>
      <c r="R304" s="9"/>
      <c r="S304" s="7"/>
      <c r="T304" s="7"/>
      <c r="U304" s="9"/>
      <c r="V304" s="9"/>
      <c r="W304" s="7"/>
      <c r="X304" s="7"/>
      <c r="Y304" s="9"/>
      <c r="Z304" s="7"/>
      <c r="AA304" s="7"/>
      <c r="AB304" s="9"/>
      <c r="AC304" s="97"/>
      <c r="AD304" s="47"/>
      <c r="AE304" s="47"/>
      <c r="AF304" s="9"/>
      <c r="AG304" s="50"/>
      <c r="AH304" s="9"/>
      <c r="AI304" s="3"/>
      <c r="AJ304" s="9"/>
      <c r="AK304" s="9"/>
      <c r="AL304" s="9"/>
      <c r="AM304" s="9"/>
      <c r="AN304" s="9"/>
      <c r="AO304" s="9"/>
      <c r="AP304" s="50"/>
    </row>
    <row r="305" spans="2:42" x14ac:dyDescent="0.35">
      <c r="B305" s="3"/>
      <c r="C305" s="5"/>
      <c r="D305" s="100"/>
      <c r="E305" s="3"/>
      <c r="F305" s="3"/>
      <c r="G305" s="7"/>
      <c r="H305" s="56"/>
      <c r="I305" s="7"/>
      <c r="J305" s="7"/>
      <c r="K305" s="7"/>
      <c r="L305" s="9"/>
      <c r="M305" s="7"/>
      <c r="N305" s="7"/>
      <c r="O305" s="9"/>
      <c r="P305" s="7"/>
      <c r="Q305" s="7"/>
      <c r="R305" s="9"/>
      <c r="S305" s="7"/>
      <c r="T305" s="7"/>
      <c r="U305" s="9"/>
      <c r="V305" s="9"/>
      <c r="W305" s="7"/>
      <c r="X305" s="7"/>
      <c r="Y305" s="9"/>
      <c r="Z305" s="7"/>
      <c r="AA305" s="7"/>
      <c r="AB305" s="9"/>
      <c r="AC305" s="97"/>
      <c r="AD305" s="47"/>
      <c r="AE305" s="47"/>
      <c r="AF305" s="9"/>
      <c r="AG305" s="50"/>
      <c r="AH305" s="9"/>
      <c r="AI305" s="3"/>
      <c r="AJ305" s="9"/>
      <c r="AK305" s="9"/>
      <c r="AL305" s="9"/>
      <c r="AM305" s="9"/>
      <c r="AN305" s="9"/>
      <c r="AO305" s="9"/>
      <c r="AP305" s="50"/>
    </row>
    <row r="306" spans="2:42" x14ac:dyDescent="0.35">
      <c r="B306" s="3"/>
      <c r="C306" s="5"/>
      <c r="D306" s="100"/>
      <c r="E306" s="3"/>
      <c r="F306" s="3"/>
      <c r="G306" s="7"/>
      <c r="H306" s="56"/>
      <c r="I306" s="7"/>
      <c r="J306" s="7"/>
      <c r="K306" s="7"/>
      <c r="L306" s="9"/>
      <c r="M306" s="7"/>
      <c r="N306" s="7"/>
      <c r="O306" s="9"/>
      <c r="P306" s="7"/>
      <c r="Q306" s="7"/>
      <c r="R306" s="9"/>
      <c r="S306" s="7"/>
      <c r="T306" s="7"/>
      <c r="U306" s="9"/>
      <c r="V306" s="9"/>
      <c r="W306" s="7"/>
      <c r="X306" s="7"/>
      <c r="Y306" s="9"/>
      <c r="Z306" s="7"/>
      <c r="AA306" s="7"/>
      <c r="AB306" s="9"/>
      <c r="AC306" s="97"/>
      <c r="AD306" s="47"/>
      <c r="AE306" s="47"/>
      <c r="AF306" s="9"/>
      <c r="AG306" s="50"/>
      <c r="AH306" s="9"/>
      <c r="AI306" s="3"/>
      <c r="AJ306" s="9"/>
      <c r="AK306" s="9"/>
      <c r="AL306" s="9"/>
      <c r="AM306" s="9"/>
      <c r="AN306" s="9"/>
      <c r="AO306" s="9"/>
      <c r="AP306" s="50"/>
    </row>
    <row r="307" spans="2:42" x14ac:dyDescent="0.35">
      <c r="B307" s="3"/>
      <c r="C307" s="5"/>
      <c r="D307" s="100"/>
      <c r="E307" s="3"/>
      <c r="F307" s="3"/>
      <c r="G307" s="7"/>
      <c r="H307" s="56"/>
      <c r="I307" s="7"/>
      <c r="J307" s="7"/>
      <c r="K307" s="7"/>
      <c r="L307" s="9"/>
      <c r="M307" s="7"/>
      <c r="N307" s="7"/>
      <c r="O307" s="9"/>
      <c r="P307" s="7"/>
      <c r="Q307" s="7"/>
      <c r="R307" s="9"/>
      <c r="S307" s="7"/>
      <c r="T307" s="7"/>
      <c r="U307" s="9"/>
      <c r="V307" s="9"/>
      <c r="W307" s="7"/>
      <c r="X307" s="7"/>
      <c r="Y307" s="9"/>
      <c r="Z307" s="7"/>
      <c r="AA307" s="7"/>
      <c r="AB307" s="9"/>
      <c r="AC307" s="97"/>
      <c r="AD307" s="47"/>
      <c r="AE307" s="47"/>
      <c r="AF307" s="9"/>
      <c r="AG307" s="50"/>
      <c r="AH307" s="9"/>
      <c r="AI307" s="3"/>
      <c r="AJ307" s="9"/>
      <c r="AK307" s="9"/>
      <c r="AL307" s="9"/>
      <c r="AM307" s="9"/>
      <c r="AN307" s="9"/>
      <c r="AO307" s="9"/>
      <c r="AP307" s="50"/>
    </row>
    <row r="308" spans="2:42" x14ac:dyDescent="0.35">
      <c r="B308" s="3"/>
      <c r="C308" s="5"/>
      <c r="D308" s="100"/>
      <c r="E308" s="3"/>
      <c r="F308" s="3"/>
      <c r="G308" s="7"/>
      <c r="H308" s="56"/>
      <c r="I308" s="7"/>
      <c r="J308" s="7"/>
      <c r="K308" s="7"/>
      <c r="L308" s="9"/>
      <c r="M308" s="7"/>
      <c r="N308" s="7"/>
      <c r="O308" s="9"/>
      <c r="P308" s="7"/>
      <c r="Q308" s="7"/>
      <c r="R308" s="9"/>
      <c r="S308" s="7"/>
      <c r="T308" s="7"/>
      <c r="U308" s="9"/>
      <c r="V308" s="9"/>
      <c r="W308" s="7"/>
      <c r="X308" s="7"/>
      <c r="Y308" s="9"/>
      <c r="Z308" s="7"/>
      <c r="AA308" s="7"/>
      <c r="AB308" s="9"/>
      <c r="AC308" s="97"/>
      <c r="AD308" s="47"/>
      <c r="AE308" s="47"/>
      <c r="AF308" s="9"/>
      <c r="AG308" s="50"/>
      <c r="AH308" s="9"/>
      <c r="AI308" s="3"/>
      <c r="AJ308" s="9"/>
      <c r="AK308" s="9"/>
      <c r="AL308" s="9"/>
      <c r="AM308" s="9"/>
      <c r="AN308" s="9"/>
      <c r="AO308" s="9"/>
      <c r="AP308" s="50"/>
    </row>
    <row r="309" spans="2:42" x14ac:dyDescent="0.35">
      <c r="B309" s="3"/>
      <c r="C309" s="5"/>
      <c r="D309" s="100"/>
      <c r="E309" s="3"/>
      <c r="F309" s="3"/>
      <c r="G309" s="7"/>
      <c r="H309" s="56"/>
      <c r="I309" s="7"/>
      <c r="J309" s="7"/>
      <c r="K309" s="7"/>
      <c r="L309" s="9"/>
      <c r="M309" s="7"/>
      <c r="N309" s="7"/>
      <c r="O309" s="9"/>
      <c r="P309" s="7"/>
      <c r="Q309" s="7"/>
      <c r="R309" s="9"/>
      <c r="S309" s="7"/>
      <c r="T309" s="7"/>
      <c r="U309" s="9"/>
      <c r="V309" s="9"/>
      <c r="W309" s="7"/>
      <c r="X309" s="7"/>
      <c r="Y309" s="9"/>
      <c r="Z309" s="7"/>
      <c r="AA309" s="7"/>
      <c r="AB309" s="9"/>
      <c r="AC309" s="97"/>
      <c r="AD309" s="47"/>
      <c r="AE309" s="47"/>
      <c r="AF309" s="9"/>
      <c r="AG309" s="50"/>
      <c r="AH309" s="9"/>
      <c r="AI309" s="3"/>
      <c r="AJ309" s="9"/>
      <c r="AK309" s="9"/>
      <c r="AL309" s="9"/>
      <c r="AM309" s="9"/>
      <c r="AN309" s="9"/>
      <c r="AO309" s="9"/>
      <c r="AP309" s="50"/>
    </row>
    <row r="310" spans="2:42" x14ac:dyDescent="0.35">
      <c r="B310" s="3"/>
      <c r="C310" s="5"/>
      <c r="D310" s="100"/>
      <c r="E310" s="3"/>
      <c r="F310" s="3"/>
      <c r="G310" s="7"/>
      <c r="H310" s="56"/>
      <c r="I310" s="7"/>
      <c r="J310" s="7"/>
      <c r="K310" s="7"/>
      <c r="L310" s="9"/>
      <c r="M310" s="7"/>
      <c r="N310" s="7"/>
      <c r="O310" s="9"/>
      <c r="P310" s="7"/>
      <c r="Q310" s="7"/>
      <c r="R310" s="9"/>
      <c r="S310" s="7"/>
      <c r="T310" s="7"/>
      <c r="U310" s="9"/>
      <c r="V310" s="9"/>
      <c r="W310" s="7"/>
      <c r="X310" s="7" t="s">
        <v>674</v>
      </c>
      <c r="Y310" s="9"/>
      <c r="Z310" s="7"/>
      <c r="AA310" s="7"/>
      <c r="AB310" s="9"/>
      <c r="AC310" s="97"/>
      <c r="AD310" s="47"/>
      <c r="AE310" s="47"/>
      <c r="AF310" s="9"/>
      <c r="AG310" s="50"/>
      <c r="AH310" s="9"/>
      <c r="AI310" s="3"/>
      <c r="AJ310" s="9"/>
      <c r="AK310" s="9"/>
      <c r="AL310" s="9"/>
      <c r="AM310" s="9"/>
      <c r="AN310" s="9"/>
      <c r="AO310" s="9"/>
      <c r="AP310" s="50"/>
    </row>
    <row r="311" spans="2:42" x14ac:dyDescent="0.35">
      <c r="B311" s="3"/>
      <c r="C311" s="5"/>
      <c r="D311" s="100"/>
      <c r="E311" s="3"/>
      <c r="F311" s="3"/>
      <c r="G311" s="7"/>
      <c r="H311" s="56"/>
      <c r="I311" s="7"/>
      <c r="J311" s="7"/>
      <c r="K311" s="7"/>
      <c r="L311" s="9"/>
      <c r="M311" s="7"/>
      <c r="N311" s="7"/>
      <c r="O311" s="9"/>
      <c r="P311" s="7"/>
      <c r="Q311" s="7"/>
      <c r="R311" s="9"/>
      <c r="S311" s="7"/>
      <c r="T311" s="7"/>
      <c r="U311" s="9"/>
      <c r="V311" s="9"/>
      <c r="W311" s="7"/>
      <c r="X311" s="7"/>
      <c r="Y311" s="9"/>
      <c r="Z311" s="7"/>
      <c r="AA311" s="7"/>
      <c r="AB311" s="9"/>
      <c r="AC311" s="97"/>
      <c r="AD311" s="47"/>
      <c r="AE311" s="47"/>
      <c r="AF311" s="9"/>
      <c r="AG311" s="50"/>
      <c r="AH311" s="9"/>
      <c r="AI311" s="3"/>
      <c r="AJ311" s="9"/>
      <c r="AK311" s="9"/>
      <c r="AL311" s="9"/>
      <c r="AM311" s="9"/>
      <c r="AN311" s="9"/>
      <c r="AO311" s="9"/>
      <c r="AP311" s="50"/>
    </row>
    <row r="312" spans="2:42" x14ac:dyDescent="0.35">
      <c r="B312" s="3"/>
      <c r="C312" s="5"/>
      <c r="D312" s="100"/>
      <c r="E312" s="3"/>
      <c r="F312" s="3"/>
      <c r="G312" s="7"/>
      <c r="H312" s="56"/>
      <c r="I312" s="7"/>
      <c r="J312" s="7"/>
      <c r="K312" s="7"/>
      <c r="L312" s="9"/>
      <c r="M312" s="7"/>
      <c r="N312" s="7"/>
      <c r="O312" s="9"/>
      <c r="P312" s="7"/>
      <c r="Q312" s="7"/>
      <c r="R312" s="9"/>
      <c r="S312" s="7"/>
      <c r="T312" s="7"/>
      <c r="U312" s="9"/>
      <c r="V312" s="9"/>
      <c r="W312" s="7"/>
      <c r="X312" s="7"/>
      <c r="Y312" s="9"/>
      <c r="Z312" s="7"/>
      <c r="AA312" s="7"/>
      <c r="AB312" s="9"/>
      <c r="AC312" s="97"/>
      <c r="AD312" s="47"/>
      <c r="AE312" s="47"/>
      <c r="AF312" s="9"/>
      <c r="AG312" s="50"/>
      <c r="AH312" s="9"/>
      <c r="AI312" s="3"/>
      <c r="AJ312" s="9"/>
      <c r="AK312" s="9"/>
      <c r="AL312" s="9"/>
      <c r="AM312" s="9"/>
      <c r="AN312" s="9"/>
      <c r="AO312" s="9"/>
      <c r="AP312" s="50"/>
    </row>
    <row r="313" spans="2:42" x14ac:dyDescent="0.35">
      <c r="B313" s="3"/>
      <c r="C313" s="5"/>
      <c r="D313" s="100"/>
      <c r="E313" s="3"/>
      <c r="F313" s="3"/>
      <c r="G313" s="7"/>
      <c r="H313" s="56"/>
      <c r="I313" s="7"/>
      <c r="J313" s="7"/>
      <c r="K313" s="7"/>
      <c r="L313" s="9"/>
      <c r="M313" s="7"/>
      <c r="N313" s="7"/>
      <c r="O313" s="9"/>
      <c r="P313" s="7"/>
      <c r="Q313" s="7"/>
      <c r="R313" s="9"/>
      <c r="S313" s="7"/>
      <c r="T313" s="7"/>
      <c r="U313" s="9"/>
      <c r="V313" s="9"/>
      <c r="W313" s="7"/>
      <c r="X313" s="7"/>
      <c r="Y313" s="9"/>
      <c r="Z313" s="7"/>
      <c r="AA313" s="7"/>
      <c r="AB313" s="9"/>
      <c r="AC313" s="97"/>
      <c r="AD313" s="47"/>
      <c r="AE313" s="47"/>
      <c r="AF313" s="9"/>
      <c r="AG313" s="50"/>
      <c r="AH313" s="9"/>
      <c r="AI313" s="3"/>
      <c r="AJ313" s="9"/>
      <c r="AK313" s="9"/>
      <c r="AL313" s="9"/>
      <c r="AM313" s="9"/>
      <c r="AN313" s="9"/>
      <c r="AO313" s="9"/>
      <c r="AP313" s="50"/>
    </row>
    <row r="314" spans="2:42" x14ac:dyDescent="0.35">
      <c r="B314" s="3"/>
      <c r="C314" s="5"/>
      <c r="D314" s="100"/>
      <c r="E314" s="3"/>
      <c r="F314" s="3"/>
      <c r="G314" s="7"/>
      <c r="H314" s="56"/>
      <c r="I314" s="7"/>
      <c r="J314" s="7"/>
      <c r="K314" s="7"/>
      <c r="L314" s="9"/>
      <c r="M314" s="7"/>
      <c r="N314" s="7"/>
      <c r="O314" s="9"/>
      <c r="P314" s="7"/>
      <c r="Q314" s="7"/>
      <c r="R314" s="9"/>
      <c r="S314" s="7"/>
      <c r="T314" s="7"/>
      <c r="U314" s="9"/>
      <c r="V314" s="9"/>
      <c r="W314" s="7"/>
      <c r="X314" s="7"/>
      <c r="Y314" s="9"/>
      <c r="Z314" s="7"/>
      <c r="AA314" s="7"/>
      <c r="AB314" s="9"/>
      <c r="AC314" s="97"/>
      <c r="AD314" s="47"/>
      <c r="AE314" s="47"/>
      <c r="AF314" s="9"/>
      <c r="AG314" s="50"/>
      <c r="AH314" s="9"/>
      <c r="AI314" s="3"/>
      <c r="AJ314" s="9"/>
      <c r="AK314" s="9"/>
      <c r="AL314" s="9"/>
      <c r="AM314" s="9"/>
      <c r="AN314" s="9"/>
      <c r="AO314" s="9"/>
      <c r="AP314" s="50"/>
    </row>
    <row r="315" spans="2:42" x14ac:dyDescent="0.35">
      <c r="B315" s="3"/>
      <c r="C315" s="5"/>
      <c r="D315" s="100"/>
      <c r="E315" s="3"/>
      <c r="F315" s="3"/>
      <c r="G315" s="7"/>
      <c r="H315" s="56"/>
      <c r="I315" s="7"/>
      <c r="J315" s="7"/>
      <c r="K315" s="7"/>
      <c r="L315" s="9"/>
      <c r="M315" s="7"/>
      <c r="N315" s="7"/>
      <c r="O315" s="9"/>
      <c r="P315" s="7"/>
      <c r="Q315" s="7"/>
      <c r="R315" s="9"/>
      <c r="S315" s="7"/>
      <c r="T315" s="7"/>
      <c r="U315" s="9"/>
      <c r="V315" s="9"/>
      <c r="W315" s="7"/>
      <c r="X315" s="7"/>
      <c r="Y315" s="9"/>
      <c r="Z315" s="7"/>
      <c r="AA315" s="7"/>
      <c r="AB315" s="9"/>
      <c r="AC315" s="97"/>
      <c r="AD315" s="47"/>
      <c r="AE315" s="47"/>
      <c r="AF315" s="9"/>
      <c r="AG315" s="50"/>
      <c r="AH315" s="9"/>
      <c r="AI315" s="3"/>
      <c r="AJ315" s="9"/>
      <c r="AK315" s="9"/>
      <c r="AL315" s="9"/>
      <c r="AM315" s="9"/>
      <c r="AN315" s="9"/>
      <c r="AO315" s="9"/>
      <c r="AP315" s="50"/>
    </row>
    <row r="316" spans="2:42" x14ac:dyDescent="0.35">
      <c r="B316" s="3"/>
      <c r="C316" s="5"/>
      <c r="D316" s="100"/>
      <c r="E316" s="3"/>
      <c r="F316" s="3"/>
      <c r="G316" s="7"/>
      <c r="H316" s="56"/>
      <c r="I316" s="7"/>
      <c r="J316" s="7"/>
      <c r="K316" s="7"/>
      <c r="L316" s="9"/>
      <c r="M316" s="7"/>
      <c r="N316" s="7"/>
      <c r="O316" s="9"/>
      <c r="P316" s="7"/>
      <c r="Q316" s="7"/>
      <c r="R316" s="9"/>
      <c r="S316" s="7"/>
      <c r="T316" s="7"/>
      <c r="U316" s="9"/>
      <c r="V316" s="9"/>
      <c r="W316" s="7"/>
      <c r="X316" s="7"/>
      <c r="Y316" s="9"/>
      <c r="Z316" s="7"/>
      <c r="AA316" s="7"/>
      <c r="AB316" s="9"/>
      <c r="AC316" s="97"/>
      <c r="AD316" s="47"/>
      <c r="AE316" s="47"/>
      <c r="AF316" s="9"/>
      <c r="AG316" s="50"/>
      <c r="AH316" s="9"/>
      <c r="AI316" s="3"/>
      <c r="AJ316" s="9"/>
      <c r="AK316" s="9"/>
      <c r="AL316" s="9"/>
      <c r="AM316" s="9"/>
      <c r="AN316" s="9"/>
      <c r="AO316" s="9"/>
      <c r="AP316" s="50"/>
    </row>
    <row r="317" spans="2:42" x14ac:dyDescent="0.35">
      <c r="B317" s="3"/>
      <c r="C317" s="5"/>
      <c r="D317" s="100"/>
      <c r="E317" s="3"/>
      <c r="F317" s="3"/>
      <c r="G317" s="7"/>
      <c r="H317" s="56"/>
      <c r="I317" s="7"/>
      <c r="J317" s="7"/>
      <c r="K317" s="7"/>
      <c r="L317" s="9"/>
      <c r="M317" s="7"/>
      <c r="N317" s="7"/>
      <c r="O317" s="9"/>
      <c r="P317" s="7"/>
      <c r="Q317" s="7"/>
      <c r="R317" s="9"/>
      <c r="S317" s="7"/>
      <c r="T317" s="7"/>
      <c r="U317" s="9"/>
      <c r="V317" s="9"/>
      <c r="W317" s="7"/>
      <c r="X317" s="7"/>
      <c r="Y317" s="9"/>
      <c r="Z317" s="7"/>
      <c r="AA317" s="7"/>
      <c r="AB317" s="9"/>
      <c r="AC317" s="97"/>
      <c r="AD317" s="47"/>
      <c r="AE317" s="47"/>
      <c r="AF317" s="9"/>
      <c r="AG317" s="50"/>
      <c r="AH317" s="9"/>
      <c r="AI317" s="3"/>
      <c r="AJ317" s="9"/>
      <c r="AK317" s="9"/>
      <c r="AL317" s="9"/>
      <c r="AM317" s="9"/>
      <c r="AN317" s="9"/>
      <c r="AO317" s="9"/>
      <c r="AP317" s="50"/>
    </row>
    <row r="318" spans="2:42" x14ac:dyDescent="0.35">
      <c r="B318" s="3"/>
      <c r="C318" s="5"/>
      <c r="D318" s="100"/>
      <c r="E318" s="3"/>
      <c r="F318" s="3"/>
      <c r="G318" s="7"/>
      <c r="H318" s="56"/>
      <c r="I318" s="7"/>
      <c r="J318" s="7"/>
      <c r="K318" s="7"/>
      <c r="L318" s="9"/>
      <c r="M318" s="7"/>
      <c r="N318" s="7"/>
      <c r="O318" s="9"/>
      <c r="P318" s="7"/>
      <c r="Q318" s="7"/>
      <c r="R318" s="9"/>
      <c r="S318" s="7"/>
      <c r="T318" s="7"/>
      <c r="U318" s="9"/>
      <c r="V318" s="9"/>
      <c r="W318" s="7"/>
      <c r="X318" s="7"/>
      <c r="Y318" s="9"/>
      <c r="Z318" s="7"/>
      <c r="AA318" s="7"/>
      <c r="AB318" s="9"/>
      <c r="AC318" s="97"/>
      <c r="AD318" s="47"/>
      <c r="AE318" s="47"/>
      <c r="AF318" s="9"/>
      <c r="AG318" s="50"/>
      <c r="AH318" s="9"/>
      <c r="AI318" s="3"/>
      <c r="AJ318" s="9"/>
      <c r="AK318" s="9"/>
      <c r="AL318" s="9"/>
      <c r="AM318" s="9"/>
      <c r="AN318" s="9"/>
      <c r="AO318" s="9"/>
      <c r="AP318" s="50"/>
    </row>
    <row r="319" spans="2:42" x14ac:dyDescent="0.35">
      <c r="B319" s="3"/>
      <c r="C319" s="5"/>
      <c r="D319" s="100"/>
      <c r="E319" s="3"/>
      <c r="F319" s="3"/>
      <c r="G319" s="7"/>
      <c r="H319" s="56"/>
      <c r="I319" s="7"/>
      <c r="J319" s="7"/>
      <c r="K319" s="7"/>
      <c r="L319" s="9"/>
      <c r="M319" s="7"/>
      <c r="N319" s="7"/>
      <c r="O319" s="9"/>
      <c r="P319" s="7"/>
      <c r="Q319" s="7"/>
      <c r="R319" s="9"/>
      <c r="S319" s="7"/>
      <c r="T319" s="7"/>
      <c r="U319" s="9"/>
      <c r="V319" s="9"/>
      <c r="W319" s="7"/>
      <c r="X319" s="7"/>
      <c r="Y319" s="9"/>
      <c r="Z319" s="7"/>
      <c r="AA319" s="7"/>
      <c r="AB319" s="9"/>
      <c r="AC319" s="97"/>
      <c r="AD319" s="47"/>
      <c r="AE319" s="47"/>
      <c r="AF319" s="9"/>
      <c r="AG319" s="50"/>
      <c r="AH319" s="9"/>
      <c r="AI319" s="3"/>
      <c r="AJ319" s="9"/>
      <c r="AK319" s="9"/>
      <c r="AL319" s="9"/>
      <c r="AM319" s="9"/>
      <c r="AN319" s="9"/>
      <c r="AO319" s="9"/>
      <c r="AP319" s="50"/>
    </row>
    <row r="320" spans="2:42" x14ac:dyDescent="0.35">
      <c r="B320" s="3"/>
      <c r="C320" s="5"/>
      <c r="D320" s="100"/>
      <c r="E320" s="3"/>
      <c r="F320" s="3"/>
      <c r="G320" s="7"/>
      <c r="H320" s="56"/>
      <c r="I320" s="7"/>
      <c r="J320" s="7"/>
      <c r="K320" s="7"/>
      <c r="L320" s="9"/>
      <c r="M320" s="7"/>
      <c r="N320" s="7"/>
      <c r="O320" s="9"/>
      <c r="P320" s="7"/>
      <c r="Q320" s="7"/>
      <c r="R320" s="9"/>
      <c r="S320" s="7"/>
      <c r="T320" s="7"/>
      <c r="U320" s="9"/>
      <c r="V320" s="9"/>
      <c r="W320" s="7"/>
      <c r="X320" s="7"/>
      <c r="Y320" s="9"/>
      <c r="Z320" s="7"/>
      <c r="AA320" s="7"/>
      <c r="AB320" s="9"/>
      <c r="AC320" s="97"/>
      <c r="AD320" s="47"/>
      <c r="AE320" s="47"/>
      <c r="AF320" s="9"/>
      <c r="AG320" s="50"/>
      <c r="AH320" s="9"/>
      <c r="AI320" s="3"/>
      <c r="AJ320" s="9"/>
      <c r="AK320" s="9"/>
      <c r="AL320" s="9"/>
      <c r="AM320" s="9"/>
      <c r="AN320" s="9"/>
      <c r="AO320" s="9"/>
      <c r="AP320" s="50"/>
    </row>
    <row r="321" spans="2:42" x14ac:dyDescent="0.35">
      <c r="B321" s="3"/>
      <c r="C321" s="5"/>
      <c r="D321" s="100"/>
      <c r="E321" s="3"/>
      <c r="F321" s="3"/>
      <c r="G321" s="7"/>
      <c r="H321" s="56"/>
      <c r="I321" s="7"/>
      <c r="J321" s="7"/>
      <c r="K321" s="7"/>
      <c r="L321" s="9"/>
      <c r="M321" s="7"/>
      <c r="N321" s="7"/>
      <c r="O321" s="9"/>
      <c r="P321" s="7"/>
      <c r="Q321" s="7"/>
      <c r="R321" s="9"/>
      <c r="S321" s="7"/>
      <c r="T321" s="7"/>
      <c r="U321" s="9"/>
      <c r="V321" s="9"/>
      <c r="W321" s="7"/>
      <c r="X321" s="7"/>
      <c r="Y321" s="9"/>
      <c r="Z321" s="7"/>
      <c r="AA321" s="7"/>
      <c r="AB321" s="9"/>
      <c r="AC321" s="97"/>
      <c r="AD321" s="47"/>
      <c r="AE321" s="47"/>
      <c r="AF321" s="9"/>
      <c r="AG321" s="50"/>
      <c r="AH321" s="9"/>
      <c r="AI321" s="3"/>
      <c r="AJ321" s="9"/>
      <c r="AK321" s="9"/>
      <c r="AL321" s="9"/>
      <c r="AM321" s="9"/>
      <c r="AN321" s="9"/>
      <c r="AO321" s="9"/>
      <c r="AP321" s="50"/>
    </row>
    <row r="322" spans="2:42" x14ac:dyDescent="0.35">
      <c r="B322" s="3"/>
      <c r="C322" s="5"/>
      <c r="D322" s="100"/>
      <c r="E322" s="3"/>
      <c r="F322" s="3"/>
      <c r="G322" s="7"/>
      <c r="H322" s="56"/>
      <c r="I322" s="7"/>
      <c r="J322" s="7"/>
      <c r="K322" s="7"/>
      <c r="L322" s="9"/>
      <c r="M322" s="7"/>
      <c r="N322" s="7"/>
      <c r="O322" s="9"/>
      <c r="P322" s="7"/>
      <c r="Q322" s="7"/>
      <c r="R322" s="9"/>
      <c r="S322" s="7"/>
      <c r="T322" s="7"/>
      <c r="U322" s="9"/>
      <c r="V322" s="9"/>
      <c r="W322" s="7"/>
      <c r="X322" s="7"/>
      <c r="Y322" s="9"/>
      <c r="Z322" s="7"/>
      <c r="AA322" s="7"/>
      <c r="AB322" s="9"/>
      <c r="AC322" s="97"/>
      <c r="AD322" s="47"/>
      <c r="AE322" s="47"/>
      <c r="AF322" s="9"/>
      <c r="AG322" s="50"/>
      <c r="AH322" s="9"/>
      <c r="AI322" s="3"/>
      <c r="AJ322" s="9"/>
      <c r="AK322" s="9"/>
      <c r="AL322" s="9"/>
      <c r="AM322" s="9"/>
      <c r="AN322" s="9"/>
      <c r="AO322" s="9"/>
      <c r="AP322" s="50"/>
    </row>
    <row r="323" spans="2:42" x14ac:dyDescent="0.35">
      <c r="B323" s="3"/>
      <c r="C323" s="5"/>
      <c r="D323" s="100"/>
      <c r="E323" s="3"/>
      <c r="F323" s="3"/>
      <c r="G323" s="7"/>
      <c r="H323" s="56"/>
      <c r="I323" s="7"/>
      <c r="J323" s="7"/>
      <c r="K323" s="7"/>
      <c r="L323" s="9"/>
      <c r="M323" s="7"/>
      <c r="N323" s="7"/>
      <c r="O323" s="9"/>
      <c r="P323" s="7"/>
      <c r="Q323" s="7"/>
      <c r="R323" s="9"/>
      <c r="S323" s="7"/>
      <c r="T323" s="7"/>
      <c r="U323" s="9"/>
      <c r="V323" s="9"/>
      <c r="W323" s="7"/>
      <c r="X323" s="7"/>
      <c r="Y323" s="9"/>
      <c r="Z323" s="7"/>
      <c r="AA323" s="7"/>
      <c r="AB323" s="9"/>
      <c r="AC323" s="97"/>
      <c r="AD323" s="47"/>
      <c r="AE323" s="47"/>
      <c r="AF323" s="9"/>
      <c r="AG323" s="50"/>
      <c r="AH323" s="9"/>
      <c r="AI323" s="3"/>
      <c r="AJ323" s="9"/>
      <c r="AK323" s="9"/>
      <c r="AL323" s="9"/>
      <c r="AM323" s="9"/>
      <c r="AN323" s="9"/>
      <c r="AO323" s="9"/>
      <c r="AP323" s="50"/>
    </row>
    <row r="324" spans="2:42" x14ac:dyDescent="0.35">
      <c r="B324" s="3"/>
      <c r="C324" s="5"/>
      <c r="D324" s="100"/>
      <c r="E324" s="3"/>
      <c r="F324" s="3"/>
      <c r="G324" s="7"/>
      <c r="H324" s="56"/>
      <c r="I324" s="7"/>
      <c r="J324" s="7"/>
      <c r="K324" s="7"/>
      <c r="L324" s="9"/>
      <c r="M324" s="7"/>
      <c r="N324" s="7"/>
      <c r="O324" s="9"/>
      <c r="P324" s="7"/>
      <c r="Q324" s="7"/>
      <c r="R324" s="9"/>
      <c r="S324" s="7"/>
      <c r="T324" s="7"/>
      <c r="U324" s="9"/>
      <c r="V324" s="9"/>
      <c r="W324" s="7"/>
      <c r="X324" s="7"/>
      <c r="Y324" s="9"/>
      <c r="Z324" s="7"/>
      <c r="AA324" s="7"/>
      <c r="AB324" s="9"/>
      <c r="AC324" s="97"/>
      <c r="AD324" s="47"/>
      <c r="AE324" s="47"/>
      <c r="AF324" s="9"/>
      <c r="AG324" s="50"/>
      <c r="AH324" s="9"/>
      <c r="AI324" s="3"/>
      <c r="AJ324" s="9"/>
      <c r="AK324" s="9"/>
      <c r="AL324" s="9"/>
      <c r="AM324" s="9"/>
      <c r="AN324" s="9"/>
      <c r="AO324" s="9"/>
      <c r="AP324" s="50"/>
    </row>
    <row r="325" spans="2:42" x14ac:dyDescent="0.35">
      <c r="B325" s="3"/>
      <c r="C325" s="5"/>
      <c r="D325" s="100"/>
      <c r="E325" s="3"/>
      <c r="F325" s="3"/>
      <c r="G325" s="7"/>
      <c r="H325" s="56"/>
      <c r="I325" s="7"/>
      <c r="J325" s="7"/>
      <c r="K325" s="7"/>
      <c r="L325" s="9"/>
      <c r="M325" s="7"/>
      <c r="N325" s="7"/>
      <c r="O325" s="9"/>
      <c r="P325" s="7"/>
      <c r="Q325" s="7"/>
      <c r="R325" s="9"/>
      <c r="S325" s="7"/>
      <c r="T325" s="7"/>
      <c r="U325" s="9"/>
      <c r="V325" s="9"/>
      <c r="W325" s="7"/>
      <c r="X325" s="7"/>
      <c r="Y325" s="9"/>
      <c r="Z325" s="7"/>
      <c r="AA325" s="7"/>
      <c r="AB325" s="9"/>
      <c r="AC325" s="97"/>
      <c r="AD325" s="47"/>
      <c r="AE325" s="47"/>
      <c r="AF325" s="9"/>
      <c r="AG325" s="50"/>
      <c r="AH325" s="9"/>
      <c r="AI325" s="3"/>
      <c r="AJ325" s="9"/>
      <c r="AK325" s="9"/>
      <c r="AL325" s="9"/>
      <c r="AM325" s="9"/>
      <c r="AN325" s="9"/>
      <c r="AO325" s="9"/>
      <c r="AP325" s="50"/>
    </row>
    <row r="326" spans="2:42" x14ac:dyDescent="0.35">
      <c r="B326" s="3"/>
      <c r="C326" s="5"/>
      <c r="D326" s="100"/>
      <c r="E326" s="3"/>
      <c r="F326" s="3"/>
      <c r="G326" s="7"/>
      <c r="H326" s="56"/>
      <c r="I326" s="7"/>
      <c r="J326" s="7"/>
      <c r="K326" s="7"/>
      <c r="L326" s="9"/>
      <c r="M326" s="7"/>
      <c r="N326" s="7"/>
      <c r="O326" s="9"/>
      <c r="P326" s="7"/>
      <c r="Q326" s="7"/>
      <c r="R326" s="9"/>
      <c r="S326" s="7"/>
      <c r="T326" s="7"/>
      <c r="U326" s="9"/>
      <c r="V326" s="9"/>
      <c r="W326" s="7"/>
      <c r="X326" s="7"/>
      <c r="Y326" s="9"/>
      <c r="Z326" s="7"/>
      <c r="AA326" s="7"/>
      <c r="AB326" s="9"/>
      <c r="AC326" s="97"/>
      <c r="AD326" s="47"/>
      <c r="AE326" s="47"/>
      <c r="AF326" s="9"/>
      <c r="AG326" s="50"/>
      <c r="AH326" s="9"/>
      <c r="AI326" s="3"/>
      <c r="AJ326" s="9"/>
      <c r="AK326" s="9"/>
      <c r="AL326" s="9"/>
      <c r="AM326" s="9"/>
      <c r="AN326" s="9"/>
      <c r="AO326" s="9"/>
      <c r="AP326" s="50"/>
    </row>
    <row r="327" spans="2:42" x14ac:dyDescent="0.35">
      <c r="B327" s="3"/>
      <c r="C327" s="5"/>
      <c r="D327" s="100"/>
      <c r="E327" s="3"/>
      <c r="F327" s="3"/>
      <c r="G327" s="7"/>
      <c r="H327" s="56"/>
      <c r="I327" s="7"/>
      <c r="J327" s="7"/>
      <c r="K327" s="7"/>
      <c r="L327" s="9"/>
      <c r="M327" s="7"/>
      <c r="N327" s="7"/>
      <c r="O327" s="9"/>
      <c r="P327" s="7"/>
      <c r="Q327" s="7"/>
      <c r="R327" s="9"/>
      <c r="S327" s="7"/>
      <c r="T327" s="7"/>
      <c r="U327" s="9"/>
      <c r="V327" s="9"/>
      <c r="W327" s="7"/>
      <c r="X327" s="7"/>
      <c r="Y327" s="9"/>
      <c r="Z327" s="7"/>
      <c r="AA327" s="7"/>
      <c r="AB327" s="9"/>
      <c r="AC327" s="97"/>
      <c r="AD327" s="47"/>
      <c r="AE327" s="47"/>
      <c r="AF327" s="9"/>
      <c r="AG327" s="50"/>
      <c r="AH327" s="9"/>
      <c r="AI327" s="3"/>
      <c r="AJ327" s="9"/>
      <c r="AK327" s="9"/>
      <c r="AL327" s="9"/>
      <c r="AM327" s="9"/>
      <c r="AN327" s="9"/>
      <c r="AO327" s="9"/>
      <c r="AP327" s="50"/>
    </row>
    <row r="328" spans="2:42" x14ac:dyDescent="0.35">
      <c r="B328" s="3"/>
      <c r="C328" s="5"/>
      <c r="D328" s="100"/>
      <c r="E328" s="3"/>
      <c r="F328" s="3"/>
      <c r="G328" s="7"/>
      <c r="H328" s="56"/>
      <c r="I328" s="7"/>
      <c r="J328" s="7"/>
      <c r="K328" s="7"/>
      <c r="L328" s="9"/>
      <c r="M328" s="7"/>
      <c r="N328" s="7"/>
      <c r="O328" s="9"/>
      <c r="P328" s="7"/>
      <c r="Q328" s="7"/>
      <c r="R328" s="9"/>
      <c r="S328" s="7"/>
      <c r="T328" s="7"/>
      <c r="U328" s="9"/>
      <c r="V328" s="9"/>
      <c r="W328" s="7"/>
      <c r="X328" s="7"/>
      <c r="Y328" s="9"/>
      <c r="Z328" s="7"/>
      <c r="AA328" s="7"/>
      <c r="AB328" s="9"/>
      <c r="AC328" s="97"/>
      <c r="AD328" s="47"/>
      <c r="AE328" s="47"/>
      <c r="AF328" s="9"/>
      <c r="AG328" s="50"/>
      <c r="AH328" s="9"/>
      <c r="AI328" s="3"/>
      <c r="AJ328" s="9"/>
      <c r="AK328" s="9"/>
      <c r="AL328" s="9"/>
      <c r="AM328" s="9"/>
      <c r="AN328" s="9"/>
      <c r="AO328" s="9"/>
      <c r="AP328" s="50"/>
    </row>
    <row r="329" spans="2:42" x14ac:dyDescent="0.35">
      <c r="B329" s="3"/>
      <c r="C329" s="5"/>
      <c r="D329" s="100"/>
      <c r="E329" s="3"/>
      <c r="F329" s="3"/>
      <c r="G329" s="7"/>
      <c r="H329" s="56"/>
      <c r="I329" s="7"/>
      <c r="J329" s="7"/>
      <c r="K329" s="7"/>
      <c r="L329" s="9"/>
      <c r="M329" s="7"/>
      <c r="N329" s="7"/>
      <c r="O329" s="9"/>
      <c r="P329" s="7"/>
      <c r="Q329" s="7"/>
      <c r="R329" s="9"/>
      <c r="S329" s="7"/>
      <c r="T329" s="7"/>
      <c r="U329" s="9"/>
      <c r="V329" s="9"/>
      <c r="W329" s="7"/>
      <c r="X329" s="7"/>
      <c r="Y329" s="9"/>
      <c r="Z329" s="7"/>
      <c r="AA329" s="7"/>
      <c r="AB329" s="9"/>
      <c r="AC329" s="97"/>
      <c r="AD329" s="47"/>
      <c r="AE329" s="47"/>
      <c r="AF329" s="9"/>
      <c r="AG329" s="50"/>
      <c r="AH329" s="9"/>
      <c r="AI329" s="3"/>
      <c r="AJ329" s="9"/>
      <c r="AK329" s="9"/>
      <c r="AL329" s="9"/>
      <c r="AM329" s="9"/>
      <c r="AN329" s="9"/>
      <c r="AO329" s="9"/>
      <c r="AP329" s="50"/>
    </row>
    <row r="330" spans="2:42" x14ac:dyDescent="0.35">
      <c r="B330" s="3"/>
      <c r="C330" s="5"/>
      <c r="D330" s="100"/>
      <c r="E330" s="3"/>
      <c r="F330" s="3"/>
      <c r="G330" s="7"/>
      <c r="H330" s="56"/>
      <c r="I330" s="7"/>
      <c r="J330" s="7"/>
      <c r="K330" s="7"/>
      <c r="L330" s="9"/>
      <c r="M330" s="7"/>
      <c r="N330" s="7"/>
      <c r="O330" s="9"/>
      <c r="P330" s="7"/>
      <c r="Q330" s="7"/>
      <c r="R330" s="9"/>
      <c r="S330" s="7"/>
      <c r="T330" s="7"/>
      <c r="U330" s="9"/>
      <c r="V330" s="9"/>
      <c r="W330" s="7"/>
      <c r="X330" s="7"/>
      <c r="Y330" s="9"/>
      <c r="Z330" s="7"/>
      <c r="AA330" s="7"/>
      <c r="AB330" s="9"/>
      <c r="AC330" s="97"/>
      <c r="AD330" s="47"/>
      <c r="AE330" s="47"/>
      <c r="AF330" s="9"/>
      <c r="AG330" s="50"/>
      <c r="AH330" s="9"/>
      <c r="AI330" s="3"/>
      <c r="AJ330" s="9"/>
      <c r="AK330" s="9"/>
      <c r="AL330" s="9"/>
      <c r="AM330" s="9"/>
      <c r="AN330" s="9"/>
      <c r="AO330" s="9"/>
      <c r="AP330" s="50"/>
    </row>
    <row r="331" spans="2:42" x14ac:dyDescent="0.35">
      <c r="B331" s="3"/>
      <c r="C331" s="5"/>
      <c r="D331" s="100"/>
      <c r="E331" s="3"/>
      <c r="F331" s="3"/>
      <c r="G331" s="7"/>
      <c r="H331" s="56"/>
      <c r="I331" s="7"/>
      <c r="J331" s="7"/>
      <c r="K331" s="7"/>
      <c r="L331" s="9"/>
      <c r="M331" s="7"/>
      <c r="N331" s="7"/>
      <c r="O331" s="9"/>
      <c r="P331" s="7"/>
      <c r="Q331" s="7"/>
      <c r="R331" s="9"/>
      <c r="S331" s="7"/>
      <c r="T331" s="7"/>
      <c r="U331" s="9"/>
      <c r="V331" s="9"/>
      <c r="W331" s="7"/>
      <c r="X331" s="7"/>
      <c r="Y331" s="9"/>
      <c r="Z331" s="7"/>
      <c r="AA331" s="7"/>
      <c r="AB331" s="9"/>
      <c r="AC331" s="97"/>
      <c r="AD331" s="47"/>
      <c r="AE331" s="47"/>
      <c r="AF331" s="9"/>
      <c r="AG331" s="50"/>
      <c r="AH331" s="9"/>
      <c r="AI331" s="3"/>
      <c r="AJ331" s="9"/>
      <c r="AK331" s="9"/>
      <c r="AL331" s="9"/>
      <c r="AM331" s="9"/>
      <c r="AN331" s="9"/>
      <c r="AO331" s="9"/>
      <c r="AP331" s="50"/>
    </row>
    <row r="332" spans="2:42" x14ac:dyDescent="0.35">
      <c r="B332" s="3"/>
      <c r="C332" s="5"/>
      <c r="D332" s="100"/>
      <c r="E332" s="3"/>
      <c r="F332" s="3"/>
      <c r="G332" s="7"/>
      <c r="H332" s="56"/>
      <c r="I332" s="7"/>
      <c r="J332" s="7"/>
      <c r="K332" s="7"/>
      <c r="L332" s="9"/>
      <c r="M332" s="7"/>
      <c r="N332" s="7"/>
      <c r="O332" s="9"/>
      <c r="P332" s="7"/>
      <c r="Q332" s="7"/>
      <c r="R332" s="9"/>
      <c r="S332" s="7"/>
      <c r="T332" s="7"/>
      <c r="U332" s="9"/>
      <c r="V332" s="9"/>
      <c r="W332" s="7"/>
      <c r="X332" s="7"/>
      <c r="Y332" s="9"/>
      <c r="Z332" s="7"/>
      <c r="AA332" s="7"/>
      <c r="AB332" s="9"/>
      <c r="AC332" s="97"/>
      <c r="AD332" s="47"/>
      <c r="AE332" s="47"/>
      <c r="AF332" s="9"/>
      <c r="AG332" s="50"/>
      <c r="AH332" s="9"/>
      <c r="AI332" s="3"/>
      <c r="AJ332" s="9"/>
      <c r="AK332" s="9"/>
      <c r="AL332" s="9"/>
      <c r="AM332" s="9"/>
      <c r="AN332" s="9"/>
      <c r="AO332" s="9"/>
      <c r="AP332" s="50"/>
    </row>
    <row r="333" spans="2:42" x14ac:dyDescent="0.35">
      <c r="B333" s="3"/>
      <c r="C333" s="5"/>
      <c r="D333" s="100"/>
      <c r="E333" s="3"/>
      <c r="F333" s="3"/>
      <c r="G333" s="7"/>
      <c r="H333" s="56"/>
      <c r="I333" s="7"/>
      <c r="J333" s="7"/>
      <c r="K333" s="7"/>
      <c r="L333" s="9"/>
      <c r="M333" s="7"/>
      <c r="N333" s="7"/>
      <c r="O333" s="9"/>
      <c r="P333" s="7"/>
      <c r="Q333" s="7"/>
      <c r="R333" s="9"/>
      <c r="S333" s="7"/>
      <c r="T333" s="7"/>
      <c r="U333" s="9"/>
      <c r="V333" s="9"/>
      <c r="W333" s="7"/>
      <c r="X333" s="7"/>
      <c r="Y333" s="9"/>
      <c r="Z333" s="7"/>
      <c r="AA333" s="7"/>
      <c r="AB333" s="9"/>
      <c r="AC333" s="97"/>
      <c r="AD333" s="47"/>
      <c r="AE333" s="47"/>
      <c r="AF333" s="9"/>
      <c r="AG333" s="50"/>
      <c r="AH333" s="9"/>
      <c r="AI333" s="3"/>
      <c r="AJ333" s="9"/>
      <c r="AK333" s="9"/>
      <c r="AL333" s="9"/>
      <c r="AM333" s="9"/>
      <c r="AN333" s="9"/>
      <c r="AO333" s="9"/>
      <c r="AP333" s="50"/>
    </row>
    <row r="334" spans="2:42" x14ac:dyDescent="0.35">
      <c r="B334" s="3"/>
      <c r="C334" s="5"/>
      <c r="D334" s="100"/>
      <c r="E334" s="3"/>
      <c r="F334" s="3"/>
      <c r="G334" s="7"/>
      <c r="H334" s="56"/>
      <c r="I334" s="7"/>
      <c r="J334" s="7"/>
      <c r="K334" s="7"/>
      <c r="L334" s="9"/>
      <c r="M334" s="7"/>
      <c r="N334" s="7"/>
      <c r="O334" s="9"/>
      <c r="P334" s="7"/>
      <c r="Q334" s="7"/>
      <c r="R334" s="9"/>
      <c r="S334" s="7"/>
      <c r="T334" s="7"/>
      <c r="U334" s="9"/>
      <c r="V334" s="9"/>
      <c r="W334" s="7"/>
      <c r="X334" s="7"/>
      <c r="Y334" s="9"/>
      <c r="Z334" s="7"/>
      <c r="AA334" s="7"/>
      <c r="AB334" s="9"/>
      <c r="AC334" s="97"/>
      <c r="AD334" s="47"/>
      <c r="AE334" s="47"/>
      <c r="AF334" s="9"/>
      <c r="AG334" s="50"/>
      <c r="AH334" s="9"/>
      <c r="AI334" s="3"/>
      <c r="AJ334" s="9"/>
      <c r="AK334" s="9"/>
      <c r="AL334" s="9"/>
      <c r="AM334" s="9"/>
      <c r="AN334" s="9"/>
      <c r="AO334" s="9"/>
      <c r="AP334" s="50"/>
    </row>
    <row r="335" spans="2:42" x14ac:dyDescent="0.35">
      <c r="B335" s="3"/>
      <c r="C335" s="5"/>
      <c r="D335" s="100"/>
      <c r="E335" s="3"/>
      <c r="F335" s="3"/>
      <c r="G335" s="7"/>
      <c r="H335" s="56"/>
      <c r="I335" s="7"/>
      <c r="J335" s="7"/>
      <c r="K335" s="7"/>
      <c r="L335" s="9"/>
      <c r="M335" s="7"/>
      <c r="N335" s="7"/>
      <c r="O335" s="9"/>
      <c r="P335" s="7"/>
      <c r="Q335" s="7"/>
      <c r="R335" s="9"/>
      <c r="S335" s="7"/>
      <c r="T335" s="7"/>
      <c r="U335" s="9"/>
      <c r="V335" s="9"/>
      <c r="W335" s="7"/>
      <c r="X335" s="7"/>
      <c r="Y335" s="9"/>
      <c r="Z335" s="7"/>
      <c r="AA335" s="7"/>
      <c r="AB335" s="9"/>
      <c r="AC335" s="97"/>
      <c r="AD335" s="47"/>
      <c r="AE335" s="47"/>
      <c r="AF335" s="9"/>
      <c r="AG335" s="50"/>
      <c r="AH335" s="9"/>
      <c r="AI335" s="3"/>
      <c r="AJ335" s="9"/>
      <c r="AK335" s="9"/>
      <c r="AL335" s="9"/>
      <c r="AM335" s="9"/>
      <c r="AN335" s="9"/>
      <c r="AO335" s="9"/>
      <c r="AP335" s="50"/>
    </row>
    <row r="336" spans="2:42" x14ac:dyDescent="0.35">
      <c r="B336" s="3"/>
      <c r="C336" s="5"/>
      <c r="D336" s="100"/>
      <c r="E336" s="3"/>
      <c r="F336" s="3"/>
      <c r="G336" s="7"/>
      <c r="H336" s="56"/>
      <c r="I336" s="7"/>
      <c r="J336" s="7"/>
      <c r="K336" s="7"/>
      <c r="L336" s="9"/>
      <c r="M336" s="7"/>
      <c r="N336" s="7"/>
      <c r="O336" s="9"/>
      <c r="P336" s="7"/>
      <c r="Q336" s="7"/>
      <c r="R336" s="9"/>
      <c r="S336" s="7"/>
      <c r="T336" s="7"/>
      <c r="U336" s="9"/>
      <c r="V336" s="9"/>
      <c r="W336" s="7"/>
      <c r="X336" s="7"/>
      <c r="Y336" s="9"/>
      <c r="Z336" s="7"/>
      <c r="AA336" s="7"/>
      <c r="AB336" s="9"/>
      <c r="AC336" s="97"/>
      <c r="AD336" s="47"/>
      <c r="AE336" s="47"/>
      <c r="AF336" s="9"/>
      <c r="AG336" s="50"/>
      <c r="AH336" s="9"/>
      <c r="AI336" s="3"/>
      <c r="AJ336" s="9"/>
      <c r="AK336" s="9"/>
      <c r="AL336" s="9"/>
      <c r="AM336" s="9"/>
      <c r="AN336" s="9"/>
      <c r="AO336" s="9"/>
      <c r="AP336" s="50"/>
    </row>
    <row r="337" spans="2:42" x14ac:dyDescent="0.35">
      <c r="B337" s="3"/>
      <c r="C337" s="5"/>
      <c r="D337" s="100"/>
      <c r="E337" s="3"/>
      <c r="F337" s="3"/>
      <c r="G337" s="7"/>
      <c r="H337" s="56"/>
      <c r="I337" s="7"/>
      <c r="J337" s="7"/>
      <c r="K337" s="7"/>
      <c r="L337" s="9"/>
      <c r="M337" s="7"/>
      <c r="N337" s="7"/>
      <c r="O337" s="9"/>
      <c r="P337" s="7"/>
      <c r="Q337" s="7"/>
      <c r="R337" s="9"/>
      <c r="S337" s="7"/>
      <c r="T337" s="7"/>
      <c r="U337" s="9"/>
      <c r="V337" s="9"/>
      <c r="W337" s="7"/>
      <c r="X337" s="7"/>
      <c r="Y337" s="9"/>
      <c r="Z337" s="7"/>
      <c r="AA337" s="7"/>
      <c r="AB337" s="9"/>
      <c r="AC337" s="97"/>
      <c r="AD337" s="47"/>
      <c r="AE337" s="47"/>
      <c r="AF337" s="9"/>
      <c r="AG337" s="50"/>
      <c r="AH337" s="9"/>
      <c r="AI337" s="3"/>
      <c r="AJ337" s="9"/>
      <c r="AK337" s="9"/>
      <c r="AL337" s="9"/>
      <c r="AM337" s="9"/>
      <c r="AN337" s="9"/>
      <c r="AO337" s="9"/>
      <c r="AP337" s="50"/>
    </row>
    <row r="338" spans="2:42" x14ac:dyDescent="0.35">
      <c r="B338" s="3"/>
      <c r="C338" s="5"/>
      <c r="D338" s="100"/>
      <c r="E338" s="3"/>
      <c r="F338" s="3"/>
      <c r="G338" s="7"/>
      <c r="H338" s="56"/>
      <c r="I338" s="7"/>
      <c r="J338" s="7"/>
      <c r="K338" s="7"/>
      <c r="L338" s="9"/>
      <c r="M338" s="7"/>
      <c r="N338" s="7"/>
      <c r="O338" s="9"/>
      <c r="P338" s="7"/>
      <c r="Q338" s="7"/>
      <c r="R338" s="9"/>
      <c r="S338" s="7"/>
      <c r="T338" s="7"/>
      <c r="U338" s="9"/>
      <c r="V338" s="9"/>
      <c r="W338" s="7"/>
      <c r="X338" s="7"/>
      <c r="Y338" s="9"/>
      <c r="Z338" s="7"/>
      <c r="AA338" s="7"/>
      <c r="AB338" s="9"/>
      <c r="AC338" s="97"/>
      <c r="AD338" s="47"/>
      <c r="AE338" s="47"/>
      <c r="AF338" s="9"/>
      <c r="AG338" s="50"/>
      <c r="AH338" s="9"/>
      <c r="AI338" s="3"/>
      <c r="AJ338" s="9"/>
      <c r="AK338" s="9"/>
      <c r="AL338" s="9"/>
      <c r="AM338" s="9"/>
      <c r="AN338" s="9"/>
      <c r="AO338" s="9"/>
      <c r="AP338" s="50"/>
    </row>
    <row r="339" spans="2:42" x14ac:dyDescent="0.35">
      <c r="B339" s="3"/>
      <c r="C339" s="5"/>
      <c r="D339" s="100"/>
      <c r="E339" s="3"/>
      <c r="F339" s="3"/>
      <c r="G339" s="7"/>
      <c r="H339" s="56"/>
      <c r="I339" s="7"/>
      <c r="J339" s="7"/>
      <c r="K339" s="7"/>
      <c r="L339" s="9"/>
      <c r="M339" s="7"/>
      <c r="N339" s="7"/>
      <c r="O339" s="9"/>
      <c r="P339" s="7"/>
      <c r="Q339" s="7"/>
      <c r="R339" s="9"/>
      <c r="S339" s="7"/>
      <c r="T339" s="7"/>
      <c r="U339" s="9"/>
      <c r="V339" s="9"/>
      <c r="W339" s="7"/>
      <c r="X339" s="7"/>
      <c r="Y339" s="9"/>
      <c r="Z339" s="7"/>
      <c r="AA339" s="7"/>
      <c r="AB339" s="9"/>
      <c r="AC339" s="97"/>
      <c r="AD339" s="47"/>
      <c r="AE339" s="47"/>
      <c r="AF339" s="9"/>
      <c r="AG339" s="50"/>
      <c r="AH339" s="9"/>
      <c r="AI339" s="3"/>
      <c r="AJ339" s="9"/>
      <c r="AK339" s="9"/>
      <c r="AL339" s="9"/>
      <c r="AM339" s="9"/>
      <c r="AN339" s="9"/>
      <c r="AO339" s="9"/>
      <c r="AP339" s="50"/>
    </row>
    <row r="340" spans="2:42" x14ac:dyDescent="0.35">
      <c r="B340" s="3"/>
      <c r="C340" s="5"/>
      <c r="D340" s="100"/>
      <c r="E340" s="3"/>
      <c r="F340" s="3"/>
      <c r="G340" s="7"/>
      <c r="H340" s="56"/>
      <c r="I340" s="7"/>
      <c r="J340" s="7"/>
      <c r="K340" s="7"/>
      <c r="L340" s="9"/>
      <c r="M340" s="7"/>
      <c r="N340" s="7"/>
      <c r="O340" s="9"/>
      <c r="P340" s="7"/>
      <c r="Q340" s="7"/>
      <c r="R340" s="9"/>
      <c r="S340" s="7"/>
      <c r="T340" s="7"/>
      <c r="U340" s="9"/>
      <c r="V340" s="9"/>
      <c r="W340" s="7"/>
      <c r="X340" s="7"/>
      <c r="Y340" s="9"/>
      <c r="Z340" s="7"/>
      <c r="AA340" s="7"/>
      <c r="AB340" s="9"/>
      <c r="AC340" s="97"/>
      <c r="AD340" s="47"/>
      <c r="AE340" s="47"/>
      <c r="AF340" s="9"/>
      <c r="AG340" s="50"/>
      <c r="AH340" s="9"/>
      <c r="AI340" s="3"/>
      <c r="AJ340" s="9"/>
      <c r="AK340" s="9"/>
      <c r="AL340" s="9"/>
      <c r="AM340" s="9"/>
      <c r="AN340" s="9"/>
      <c r="AO340" s="9"/>
      <c r="AP340" s="50"/>
    </row>
    <row r="341" spans="2:42" x14ac:dyDescent="0.35">
      <c r="B341" s="3"/>
      <c r="C341" s="5"/>
      <c r="D341" s="100"/>
      <c r="E341" s="3"/>
      <c r="F341" s="3"/>
      <c r="G341" s="7"/>
      <c r="H341" s="56"/>
      <c r="I341" s="7"/>
      <c r="J341" s="7"/>
      <c r="K341" s="7"/>
      <c r="L341" s="9"/>
      <c r="M341" s="7"/>
      <c r="N341" s="7"/>
      <c r="O341" s="9"/>
      <c r="P341" s="7"/>
      <c r="Q341" s="7"/>
      <c r="R341" s="9"/>
      <c r="S341" s="7"/>
      <c r="T341" s="7"/>
      <c r="U341" s="9"/>
      <c r="V341" s="9"/>
      <c r="W341" s="7"/>
      <c r="X341" s="7"/>
      <c r="Y341" s="9"/>
      <c r="Z341" s="7"/>
      <c r="AA341" s="7"/>
      <c r="AB341" s="9"/>
      <c r="AC341" s="97"/>
      <c r="AD341" s="47"/>
      <c r="AE341" s="47"/>
      <c r="AF341" s="9"/>
      <c r="AG341" s="50"/>
      <c r="AH341" s="9"/>
      <c r="AI341" s="3"/>
      <c r="AJ341" s="9"/>
      <c r="AK341" s="9"/>
      <c r="AL341" s="9"/>
      <c r="AM341" s="9"/>
      <c r="AN341" s="9"/>
      <c r="AO341" s="9"/>
      <c r="AP341" s="50"/>
    </row>
    <row r="342" spans="2:42" x14ac:dyDescent="0.35">
      <c r="B342" s="3"/>
      <c r="C342" s="5"/>
      <c r="D342" s="100"/>
      <c r="E342" s="3"/>
      <c r="F342" s="3"/>
      <c r="G342" s="7"/>
      <c r="H342" s="56"/>
      <c r="I342" s="7"/>
      <c r="J342" s="7"/>
      <c r="K342" s="7"/>
      <c r="L342" s="9"/>
      <c r="M342" s="7"/>
      <c r="N342" s="7"/>
      <c r="O342" s="9"/>
      <c r="P342" s="7"/>
      <c r="Q342" s="7"/>
      <c r="R342" s="9"/>
      <c r="S342" s="7"/>
      <c r="T342" s="7"/>
      <c r="U342" s="9"/>
      <c r="V342" s="9"/>
      <c r="W342" s="7"/>
      <c r="X342" s="7"/>
      <c r="Y342" s="9"/>
      <c r="Z342" s="7"/>
      <c r="AA342" s="7"/>
      <c r="AB342" s="9"/>
      <c r="AC342" s="97"/>
      <c r="AD342" s="47"/>
      <c r="AE342" s="47"/>
      <c r="AF342" s="9"/>
      <c r="AG342" s="50"/>
      <c r="AH342" s="9"/>
      <c r="AI342" s="3"/>
      <c r="AJ342" s="9"/>
      <c r="AK342" s="9"/>
      <c r="AL342" s="9"/>
      <c r="AM342" s="9"/>
      <c r="AN342" s="9"/>
      <c r="AO342" s="9"/>
      <c r="AP342" s="50"/>
    </row>
    <row r="343" spans="2:42" x14ac:dyDescent="0.35">
      <c r="B343" s="3"/>
      <c r="C343" s="5"/>
      <c r="D343" s="100"/>
      <c r="E343" s="3"/>
      <c r="F343" s="3"/>
      <c r="G343" s="7"/>
      <c r="H343" s="56"/>
      <c r="I343" s="7"/>
      <c r="J343" s="7"/>
      <c r="K343" s="7"/>
      <c r="L343" s="9"/>
      <c r="M343" s="7"/>
      <c r="N343" s="7"/>
      <c r="O343" s="9"/>
      <c r="P343" s="7"/>
      <c r="Q343" s="7"/>
      <c r="R343" s="9"/>
      <c r="S343" s="7"/>
      <c r="T343" s="7"/>
      <c r="U343" s="9"/>
      <c r="V343" s="9"/>
      <c r="W343" s="7"/>
      <c r="X343" s="7"/>
      <c r="Y343" s="9"/>
      <c r="Z343" s="7"/>
      <c r="AA343" s="7"/>
      <c r="AB343" s="9"/>
      <c r="AC343" s="97"/>
      <c r="AD343" s="47"/>
      <c r="AE343" s="47"/>
      <c r="AF343" s="9"/>
      <c r="AG343" s="50"/>
      <c r="AH343" s="9"/>
      <c r="AI343" s="3"/>
      <c r="AJ343" s="9"/>
      <c r="AK343" s="9"/>
      <c r="AL343" s="9"/>
      <c r="AM343" s="9"/>
      <c r="AN343" s="9"/>
      <c r="AO343" s="9"/>
      <c r="AP343" s="50"/>
    </row>
    <row r="344" spans="2:42" x14ac:dyDescent="0.35">
      <c r="B344" s="3"/>
      <c r="C344" s="5"/>
      <c r="D344" s="100"/>
      <c r="E344" s="3"/>
      <c r="F344" s="3"/>
      <c r="G344" s="7"/>
      <c r="H344" s="56"/>
      <c r="I344" s="7"/>
      <c r="J344" s="7"/>
      <c r="K344" s="7"/>
      <c r="L344" s="9"/>
      <c r="M344" s="7"/>
      <c r="N344" s="7"/>
      <c r="O344" s="9"/>
      <c r="P344" s="7"/>
      <c r="Q344" s="7"/>
      <c r="R344" s="9"/>
      <c r="S344" s="7"/>
      <c r="T344" s="7"/>
      <c r="U344" s="9"/>
      <c r="V344" s="9"/>
      <c r="W344" s="7"/>
      <c r="X344" s="7"/>
      <c r="Y344" s="9"/>
      <c r="Z344" s="7"/>
      <c r="AA344" s="7"/>
      <c r="AB344" s="9"/>
      <c r="AC344" s="97"/>
      <c r="AD344" s="47"/>
      <c r="AE344" s="47"/>
      <c r="AF344" s="9"/>
      <c r="AG344" s="50"/>
      <c r="AH344" s="9"/>
      <c r="AI344" s="3"/>
      <c r="AJ344" s="9"/>
      <c r="AK344" s="9"/>
      <c r="AL344" s="9"/>
      <c r="AM344" s="9"/>
      <c r="AN344" s="9"/>
      <c r="AO344" s="9"/>
      <c r="AP344" s="50"/>
    </row>
    <row r="345" spans="2:42" x14ac:dyDescent="0.35">
      <c r="B345" s="3"/>
      <c r="C345" s="5"/>
      <c r="D345" s="100"/>
      <c r="E345" s="3"/>
      <c r="F345" s="3"/>
      <c r="G345" s="7"/>
      <c r="H345" s="56"/>
      <c r="I345" s="7"/>
      <c r="J345" s="7"/>
      <c r="K345" s="7"/>
      <c r="L345" s="9"/>
      <c r="M345" s="7"/>
      <c r="N345" s="7"/>
      <c r="O345" s="9"/>
      <c r="P345" s="7"/>
      <c r="Q345" s="7"/>
      <c r="R345" s="9"/>
      <c r="S345" s="7"/>
      <c r="T345" s="7"/>
      <c r="U345" s="9"/>
      <c r="V345" s="9"/>
      <c r="W345" s="7"/>
      <c r="X345" s="7"/>
      <c r="Y345" s="9"/>
      <c r="Z345" s="7"/>
      <c r="AA345" s="7"/>
      <c r="AB345" s="9"/>
      <c r="AC345" s="97"/>
      <c r="AD345" s="47"/>
      <c r="AE345" s="47"/>
      <c r="AF345" s="9"/>
      <c r="AG345" s="50"/>
      <c r="AH345" s="9"/>
      <c r="AI345" s="3"/>
      <c r="AJ345" s="9"/>
      <c r="AK345" s="9"/>
      <c r="AL345" s="9"/>
      <c r="AM345" s="9"/>
      <c r="AN345" s="9"/>
      <c r="AO345" s="9"/>
      <c r="AP345" s="50"/>
    </row>
    <row r="346" spans="2:42" x14ac:dyDescent="0.35">
      <c r="B346" s="3"/>
      <c r="C346" s="5"/>
      <c r="D346" s="100"/>
      <c r="E346" s="3"/>
      <c r="F346" s="3"/>
      <c r="G346" s="7"/>
      <c r="H346" s="56"/>
      <c r="I346" s="7"/>
      <c r="J346" s="7"/>
      <c r="K346" s="7"/>
      <c r="L346" s="9"/>
      <c r="M346" s="7"/>
      <c r="N346" s="7"/>
      <c r="O346" s="9"/>
      <c r="P346" s="7"/>
      <c r="Q346" s="7"/>
      <c r="R346" s="9"/>
      <c r="S346" s="7"/>
      <c r="T346" s="7"/>
      <c r="U346" s="9"/>
      <c r="V346" s="9"/>
      <c r="W346" s="7"/>
      <c r="X346" s="7"/>
      <c r="Y346" s="9"/>
      <c r="Z346" s="7"/>
      <c r="AA346" s="7"/>
      <c r="AB346" s="9"/>
      <c r="AC346" s="97"/>
      <c r="AD346" s="47"/>
      <c r="AE346" s="47"/>
      <c r="AF346" s="9"/>
      <c r="AG346" s="50"/>
      <c r="AH346" s="9"/>
      <c r="AI346" s="3"/>
      <c r="AJ346" s="9"/>
      <c r="AK346" s="9"/>
      <c r="AL346" s="9"/>
      <c r="AM346" s="9"/>
      <c r="AN346" s="9"/>
      <c r="AO346" s="9"/>
      <c r="AP346" s="50"/>
    </row>
    <row r="347" spans="2:42" x14ac:dyDescent="0.35">
      <c r="B347" s="3"/>
      <c r="C347" s="5"/>
      <c r="D347" s="100"/>
      <c r="E347" s="3"/>
      <c r="F347" s="3"/>
      <c r="G347" s="7"/>
      <c r="H347" s="56"/>
      <c r="I347" s="7"/>
      <c r="J347" s="7"/>
      <c r="K347" s="7"/>
      <c r="L347" s="9"/>
      <c r="M347" s="7"/>
      <c r="N347" s="7"/>
      <c r="O347" s="9"/>
      <c r="P347" s="7"/>
      <c r="Q347" s="7"/>
      <c r="R347" s="9"/>
      <c r="S347" s="7"/>
      <c r="T347" s="7"/>
      <c r="U347" s="9"/>
      <c r="V347" s="9"/>
      <c r="W347" s="7"/>
      <c r="X347" s="7"/>
      <c r="Y347" s="9"/>
      <c r="Z347" s="7"/>
      <c r="AA347" s="7"/>
      <c r="AB347" s="9"/>
      <c r="AC347" s="97"/>
      <c r="AD347" s="47"/>
      <c r="AE347" s="47"/>
      <c r="AF347" s="9"/>
      <c r="AG347" s="50"/>
      <c r="AH347" s="9"/>
      <c r="AI347" s="3"/>
      <c r="AJ347" s="9"/>
      <c r="AK347" s="9"/>
      <c r="AL347" s="9"/>
      <c r="AM347" s="9"/>
      <c r="AN347" s="9"/>
      <c r="AO347" s="9"/>
      <c r="AP347" s="50"/>
    </row>
    <row r="348" spans="2:42" x14ac:dyDescent="0.35">
      <c r="B348" s="3"/>
      <c r="C348" s="5"/>
      <c r="D348" s="100"/>
      <c r="E348" s="3"/>
      <c r="F348" s="3"/>
      <c r="G348" s="7"/>
      <c r="H348" s="56"/>
      <c r="I348" s="7"/>
      <c r="J348" s="7"/>
      <c r="K348" s="7"/>
      <c r="L348" s="9"/>
      <c r="M348" s="7"/>
      <c r="N348" s="7"/>
      <c r="O348" s="9"/>
      <c r="P348" s="7"/>
      <c r="Q348" s="7"/>
      <c r="R348" s="9"/>
      <c r="S348" s="7"/>
      <c r="T348" s="7"/>
      <c r="U348" s="9"/>
      <c r="V348" s="9"/>
      <c r="W348" s="7"/>
      <c r="X348" s="7"/>
      <c r="Y348" s="9"/>
      <c r="Z348" s="7"/>
      <c r="AA348" s="7"/>
      <c r="AB348" s="9"/>
      <c r="AC348" s="97"/>
      <c r="AD348" s="47"/>
      <c r="AE348" s="47"/>
      <c r="AF348" s="9"/>
      <c r="AG348" s="50"/>
      <c r="AH348" s="9"/>
      <c r="AI348" s="3"/>
      <c r="AJ348" s="9"/>
      <c r="AK348" s="9"/>
      <c r="AL348" s="9"/>
      <c r="AM348" s="9"/>
      <c r="AN348" s="9"/>
      <c r="AO348" s="9"/>
      <c r="AP348" s="50"/>
    </row>
    <row r="349" spans="2:42" x14ac:dyDescent="0.35">
      <c r="B349" s="3"/>
      <c r="C349" s="5"/>
      <c r="D349" s="100"/>
      <c r="E349" s="3"/>
      <c r="F349" s="3"/>
      <c r="G349" s="7"/>
      <c r="H349" s="56"/>
      <c r="I349" s="7"/>
      <c r="J349" s="7"/>
      <c r="K349" s="7"/>
      <c r="L349" s="9"/>
      <c r="M349" s="7"/>
      <c r="N349" s="7"/>
      <c r="O349" s="9"/>
      <c r="P349" s="7"/>
      <c r="Q349" s="7"/>
      <c r="R349" s="9"/>
      <c r="S349" s="7"/>
      <c r="T349" s="7"/>
      <c r="U349" s="9"/>
      <c r="V349" s="9"/>
      <c r="W349" s="7"/>
      <c r="X349" s="7"/>
      <c r="Y349" s="9"/>
      <c r="Z349" s="7"/>
      <c r="AA349" s="7"/>
      <c r="AB349" s="9"/>
      <c r="AC349" s="97"/>
      <c r="AD349" s="47"/>
      <c r="AE349" s="47"/>
      <c r="AF349" s="9"/>
      <c r="AG349" s="50"/>
      <c r="AH349" s="9"/>
      <c r="AI349" s="3"/>
      <c r="AJ349" s="9"/>
      <c r="AK349" s="9"/>
      <c r="AL349" s="9"/>
      <c r="AM349" s="9"/>
      <c r="AN349" s="9"/>
      <c r="AO349" s="9"/>
      <c r="AP349" s="50"/>
    </row>
    <row r="350" spans="2:42" x14ac:dyDescent="0.35">
      <c r="B350" s="3"/>
      <c r="C350" s="5"/>
      <c r="D350" s="100"/>
      <c r="E350" s="3"/>
      <c r="F350" s="3"/>
      <c r="G350" s="7"/>
      <c r="H350" s="56"/>
      <c r="I350" s="7"/>
      <c r="J350" s="7"/>
      <c r="K350" s="7"/>
      <c r="L350" s="9"/>
      <c r="M350" s="7"/>
      <c r="N350" s="7"/>
      <c r="O350" s="9"/>
      <c r="P350" s="7"/>
      <c r="Q350" s="7"/>
      <c r="R350" s="9"/>
      <c r="S350" s="7"/>
      <c r="T350" s="7"/>
      <c r="U350" s="9"/>
      <c r="V350" s="9"/>
      <c r="W350" s="7"/>
      <c r="X350" s="7"/>
      <c r="Y350" s="9"/>
      <c r="Z350" s="7"/>
      <c r="AA350" s="7"/>
      <c r="AB350" s="9"/>
      <c r="AC350" s="97"/>
      <c r="AD350" s="47"/>
      <c r="AE350" s="47"/>
      <c r="AF350" s="9"/>
      <c r="AG350" s="50"/>
      <c r="AH350" s="9"/>
      <c r="AI350" s="3"/>
      <c r="AJ350" s="9"/>
      <c r="AK350" s="9"/>
      <c r="AL350" s="9"/>
      <c r="AM350" s="9"/>
      <c r="AN350" s="9"/>
      <c r="AO350" s="9"/>
      <c r="AP350" s="50"/>
    </row>
    <row r="351" spans="2:42" x14ac:dyDescent="0.35">
      <c r="B351" s="3"/>
      <c r="C351" s="5"/>
      <c r="D351" s="100"/>
      <c r="E351" s="3"/>
      <c r="F351" s="3"/>
      <c r="G351" s="7"/>
      <c r="H351" s="56"/>
      <c r="I351" s="7"/>
      <c r="J351" s="7"/>
      <c r="K351" s="7"/>
      <c r="L351" s="9"/>
      <c r="M351" s="7"/>
      <c r="N351" s="7"/>
      <c r="O351" s="9"/>
      <c r="P351" s="7"/>
      <c r="Q351" s="7"/>
      <c r="R351" s="9"/>
      <c r="S351" s="7"/>
      <c r="T351" s="7"/>
      <c r="U351" s="9"/>
      <c r="V351" s="9"/>
      <c r="W351" s="7"/>
      <c r="X351" s="7"/>
      <c r="Y351" s="9"/>
      <c r="Z351" s="7"/>
      <c r="AA351" s="7"/>
      <c r="AB351" s="9"/>
      <c r="AC351" s="97"/>
      <c r="AD351" s="47"/>
      <c r="AE351" s="47"/>
      <c r="AF351" s="9"/>
      <c r="AG351" s="50"/>
      <c r="AH351" s="9"/>
      <c r="AI351" s="3"/>
      <c r="AJ351" s="9"/>
      <c r="AK351" s="9"/>
      <c r="AL351" s="9"/>
      <c r="AM351" s="9"/>
      <c r="AN351" s="9"/>
      <c r="AO351" s="9"/>
      <c r="AP351" s="50"/>
    </row>
    <row r="352" spans="2:42" x14ac:dyDescent="0.35">
      <c r="B352" s="3"/>
      <c r="C352" s="5"/>
      <c r="D352" s="100"/>
      <c r="E352" s="3"/>
      <c r="F352" s="3"/>
      <c r="G352" s="7"/>
      <c r="H352" s="56"/>
      <c r="I352" s="7"/>
      <c r="J352" s="7"/>
      <c r="K352" s="7"/>
      <c r="L352" s="9"/>
      <c r="M352" s="7"/>
      <c r="N352" s="7"/>
      <c r="O352" s="9"/>
      <c r="P352" s="7"/>
      <c r="Q352" s="7"/>
      <c r="R352" s="9"/>
      <c r="S352" s="7"/>
      <c r="T352" s="7"/>
      <c r="U352" s="9"/>
      <c r="V352" s="9"/>
      <c r="W352" s="7"/>
      <c r="X352" s="7"/>
      <c r="Y352" s="9"/>
      <c r="Z352" s="7"/>
      <c r="AA352" s="7"/>
      <c r="AB352" s="9"/>
      <c r="AC352" s="97"/>
      <c r="AD352" s="47"/>
      <c r="AE352" s="47"/>
      <c r="AF352" s="9"/>
      <c r="AG352" s="50"/>
      <c r="AH352" s="9"/>
      <c r="AI352" s="3"/>
      <c r="AJ352" s="9"/>
      <c r="AK352" s="9"/>
      <c r="AL352" s="9"/>
      <c r="AM352" s="9"/>
      <c r="AN352" s="9"/>
      <c r="AO352" s="9"/>
      <c r="AP352" s="50"/>
    </row>
    <row r="353" spans="2:42" x14ac:dyDescent="0.35">
      <c r="B353" s="3"/>
      <c r="C353" s="5"/>
      <c r="D353" s="100"/>
      <c r="E353" s="3"/>
      <c r="F353" s="3"/>
      <c r="G353" s="7"/>
      <c r="H353" s="56"/>
      <c r="I353" s="7"/>
      <c r="J353" s="7"/>
      <c r="K353" s="7"/>
      <c r="L353" s="9"/>
      <c r="M353" s="7"/>
      <c r="N353" s="7"/>
      <c r="O353" s="9"/>
      <c r="P353" s="7"/>
      <c r="Q353" s="7"/>
      <c r="R353" s="9"/>
      <c r="S353" s="7"/>
      <c r="T353" s="7"/>
      <c r="U353" s="9"/>
      <c r="V353" s="9"/>
      <c r="W353" s="7"/>
      <c r="X353" s="7"/>
      <c r="Y353" s="9"/>
      <c r="Z353" s="7"/>
      <c r="AA353" s="7"/>
      <c r="AB353" s="9"/>
      <c r="AC353" s="97"/>
      <c r="AD353" s="47"/>
      <c r="AE353" s="47"/>
      <c r="AF353" s="9"/>
      <c r="AG353" s="50"/>
      <c r="AH353" s="9"/>
      <c r="AI353" s="3"/>
      <c r="AJ353" s="9"/>
      <c r="AK353" s="9"/>
      <c r="AL353" s="9"/>
      <c r="AM353" s="9"/>
      <c r="AN353" s="9"/>
      <c r="AO353" s="9"/>
      <c r="AP353" s="50"/>
    </row>
    <row r="354" spans="2:42" x14ac:dyDescent="0.35">
      <c r="B354" s="3"/>
      <c r="C354" s="5"/>
      <c r="D354" s="100"/>
      <c r="E354" s="3"/>
      <c r="F354" s="3"/>
      <c r="G354" s="7"/>
      <c r="H354" s="56"/>
      <c r="I354" s="7"/>
      <c r="J354" s="7"/>
      <c r="K354" s="7"/>
      <c r="L354" s="9"/>
      <c r="M354" s="7"/>
      <c r="N354" s="7"/>
      <c r="O354" s="9"/>
      <c r="P354" s="7"/>
      <c r="Q354" s="7"/>
      <c r="R354" s="9"/>
      <c r="S354" s="7"/>
      <c r="T354" s="7"/>
      <c r="U354" s="9"/>
      <c r="V354" s="9"/>
      <c r="W354" s="7"/>
      <c r="X354" s="7"/>
      <c r="Y354" s="9"/>
      <c r="Z354" s="7"/>
      <c r="AA354" s="7"/>
      <c r="AB354" s="9"/>
      <c r="AC354" s="97"/>
      <c r="AD354" s="47"/>
      <c r="AE354" s="47"/>
      <c r="AF354" s="9"/>
      <c r="AG354" s="50"/>
      <c r="AH354" s="9"/>
      <c r="AI354" s="3"/>
      <c r="AJ354" s="9"/>
      <c r="AK354" s="9"/>
      <c r="AL354" s="9"/>
      <c r="AM354" s="9"/>
      <c r="AN354" s="9"/>
      <c r="AO354" s="9"/>
      <c r="AP354" s="50"/>
    </row>
    <row r="355" spans="2:42" x14ac:dyDescent="0.35">
      <c r="B355" s="3"/>
      <c r="C355" s="5"/>
      <c r="D355" s="100"/>
      <c r="E355" s="3"/>
      <c r="F355" s="3"/>
      <c r="G355" s="7"/>
      <c r="H355" s="56"/>
      <c r="I355" s="7"/>
      <c r="J355" s="7"/>
      <c r="K355" s="7"/>
      <c r="L355" s="9"/>
      <c r="M355" s="7"/>
      <c r="N355" s="7"/>
      <c r="O355" s="9"/>
      <c r="P355" s="7"/>
      <c r="Q355" s="7"/>
      <c r="R355" s="9"/>
      <c r="S355" s="7"/>
      <c r="T355" s="7"/>
      <c r="U355" s="9"/>
      <c r="V355" s="9"/>
      <c r="W355" s="7"/>
      <c r="X355" s="7"/>
      <c r="Y355" s="9"/>
      <c r="Z355" s="7"/>
      <c r="AA355" s="7"/>
      <c r="AB355" s="9"/>
      <c r="AC355" s="97"/>
      <c r="AD355" s="47"/>
      <c r="AE355" s="47"/>
      <c r="AF355" s="9"/>
      <c r="AG355" s="50"/>
      <c r="AH355" s="9"/>
      <c r="AI355" s="3"/>
      <c r="AJ355" s="9"/>
      <c r="AK355" s="9"/>
      <c r="AL355" s="9"/>
      <c r="AM355" s="9"/>
      <c r="AN355" s="9"/>
      <c r="AO355" s="9"/>
      <c r="AP355" s="50"/>
    </row>
    <row r="356" spans="2:42" x14ac:dyDescent="0.35">
      <c r="B356" s="3"/>
      <c r="C356" s="5"/>
      <c r="D356" s="100"/>
      <c r="E356" s="3"/>
      <c r="F356" s="3"/>
      <c r="G356" s="7"/>
      <c r="H356" s="56"/>
      <c r="I356" s="7"/>
      <c r="J356" s="7"/>
      <c r="K356" s="7"/>
      <c r="L356" s="9"/>
      <c r="M356" s="7"/>
      <c r="N356" s="7"/>
      <c r="O356" s="9"/>
      <c r="P356" s="7"/>
      <c r="Q356" s="7"/>
      <c r="R356" s="9"/>
      <c r="S356" s="7"/>
      <c r="T356" s="7"/>
      <c r="U356" s="9"/>
      <c r="V356" s="9"/>
      <c r="W356" s="7"/>
      <c r="X356" s="7"/>
      <c r="Y356" s="9"/>
      <c r="Z356" s="7"/>
      <c r="AA356" s="7"/>
      <c r="AB356" s="9"/>
      <c r="AC356" s="97"/>
      <c r="AD356" s="47"/>
      <c r="AE356" s="47"/>
      <c r="AF356" s="9"/>
      <c r="AG356" s="50"/>
      <c r="AH356" s="9"/>
      <c r="AI356" s="3"/>
      <c r="AJ356" s="9"/>
      <c r="AK356" s="9"/>
      <c r="AL356" s="9"/>
      <c r="AM356" s="9"/>
      <c r="AN356" s="9"/>
      <c r="AO356" s="9"/>
      <c r="AP356" s="50"/>
    </row>
    <row r="357" spans="2:42" x14ac:dyDescent="0.35">
      <c r="B357" s="3"/>
      <c r="C357" s="5"/>
      <c r="D357" s="100"/>
      <c r="E357" s="3"/>
      <c r="F357" s="3"/>
      <c r="G357" s="7"/>
      <c r="H357" s="56"/>
      <c r="I357" s="7"/>
      <c r="J357" s="7"/>
      <c r="K357" s="7"/>
      <c r="L357" s="9"/>
      <c r="M357" s="7"/>
      <c r="N357" s="7"/>
      <c r="O357" s="9"/>
      <c r="P357" s="7"/>
      <c r="Q357" s="7"/>
      <c r="R357" s="9"/>
      <c r="S357" s="7"/>
      <c r="T357" s="7"/>
      <c r="U357" s="9"/>
      <c r="V357" s="9"/>
      <c r="W357" s="7"/>
      <c r="X357" s="7"/>
      <c r="Y357" s="9"/>
      <c r="Z357" s="7"/>
      <c r="AA357" s="7"/>
      <c r="AB357" s="9"/>
      <c r="AC357" s="97"/>
      <c r="AD357" s="47"/>
      <c r="AE357" s="47"/>
      <c r="AF357" s="9"/>
      <c r="AG357" s="50"/>
      <c r="AH357" s="9"/>
      <c r="AI357" s="3"/>
      <c r="AJ357" s="9"/>
      <c r="AK357" s="9"/>
      <c r="AL357" s="9"/>
      <c r="AM357" s="9"/>
      <c r="AN357" s="9"/>
      <c r="AO357" s="9"/>
      <c r="AP357" s="50"/>
    </row>
    <row r="358" spans="2:42" x14ac:dyDescent="0.35">
      <c r="B358" s="3"/>
      <c r="C358" s="5"/>
      <c r="D358" s="100"/>
      <c r="E358" s="3"/>
      <c r="F358" s="3"/>
      <c r="G358" s="7"/>
      <c r="H358" s="56"/>
      <c r="I358" s="7"/>
      <c r="J358" s="7"/>
      <c r="K358" s="7"/>
      <c r="L358" s="9"/>
      <c r="M358" s="7"/>
      <c r="N358" s="7"/>
      <c r="O358" s="9"/>
      <c r="P358" s="7"/>
      <c r="Q358" s="7"/>
      <c r="R358" s="9"/>
      <c r="S358" s="7"/>
      <c r="T358" s="7"/>
      <c r="U358" s="9"/>
      <c r="V358" s="9"/>
      <c r="W358" s="7"/>
      <c r="X358" s="7"/>
      <c r="Y358" s="9"/>
      <c r="Z358" s="7"/>
      <c r="AA358" s="7"/>
      <c r="AB358" s="9"/>
      <c r="AC358" s="97"/>
      <c r="AD358" s="47"/>
      <c r="AE358" s="47"/>
      <c r="AF358" s="9"/>
      <c r="AG358" s="50"/>
      <c r="AH358" s="9"/>
      <c r="AI358" s="3"/>
      <c r="AJ358" s="9"/>
      <c r="AK358" s="9"/>
      <c r="AL358" s="9"/>
      <c r="AM358" s="9"/>
      <c r="AN358" s="9"/>
      <c r="AO358" s="9"/>
      <c r="AP358" s="50"/>
    </row>
    <row r="359" spans="2:42" x14ac:dyDescent="0.35">
      <c r="B359" s="3"/>
      <c r="C359" s="5"/>
      <c r="D359" s="100"/>
      <c r="E359" s="3"/>
      <c r="F359" s="3"/>
      <c r="G359" s="7"/>
      <c r="H359" s="56"/>
      <c r="I359" s="7"/>
      <c r="J359" s="7"/>
      <c r="K359" s="7"/>
      <c r="L359" s="9"/>
      <c r="M359" s="7"/>
      <c r="N359" s="7"/>
      <c r="O359" s="9"/>
      <c r="P359" s="7"/>
      <c r="Q359" s="7"/>
      <c r="R359" s="9"/>
      <c r="S359" s="7"/>
      <c r="T359" s="7"/>
      <c r="U359" s="9"/>
      <c r="V359" s="9"/>
      <c r="W359" s="7"/>
      <c r="X359" s="7"/>
      <c r="Y359" s="9"/>
      <c r="Z359" s="7"/>
      <c r="AA359" s="7"/>
      <c r="AB359" s="9"/>
      <c r="AC359" s="97"/>
      <c r="AD359" s="47"/>
      <c r="AE359" s="47"/>
      <c r="AF359" s="9"/>
      <c r="AG359" s="50"/>
      <c r="AH359" s="9"/>
      <c r="AI359" s="3"/>
      <c r="AJ359" s="9"/>
      <c r="AK359" s="9"/>
      <c r="AL359" s="9"/>
      <c r="AM359" s="9"/>
      <c r="AN359" s="9"/>
      <c r="AO359" s="9"/>
      <c r="AP359" s="50"/>
    </row>
    <row r="360" spans="2:42" x14ac:dyDescent="0.35">
      <c r="B360" s="3"/>
      <c r="C360" s="5"/>
      <c r="D360" s="100"/>
      <c r="E360" s="3"/>
      <c r="F360" s="3"/>
      <c r="G360" s="7"/>
      <c r="H360" s="56"/>
      <c r="I360" s="7"/>
      <c r="J360" s="7"/>
      <c r="K360" s="7"/>
      <c r="L360" s="9"/>
      <c r="M360" s="7"/>
      <c r="N360" s="7"/>
      <c r="O360" s="9"/>
      <c r="P360" s="7"/>
      <c r="Q360" s="7"/>
      <c r="R360" s="9"/>
      <c r="S360" s="7"/>
      <c r="T360" s="7"/>
      <c r="U360" s="9"/>
      <c r="V360" s="9"/>
      <c r="W360" s="7"/>
      <c r="X360" s="7"/>
      <c r="Y360" s="9"/>
      <c r="Z360" s="7"/>
      <c r="AA360" s="7"/>
      <c r="AB360" s="9"/>
      <c r="AC360" s="97"/>
      <c r="AD360" s="47"/>
      <c r="AE360" s="47"/>
      <c r="AF360" s="9"/>
      <c r="AG360" s="50"/>
      <c r="AH360" s="9"/>
      <c r="AI360" s="3"/>
      <c r="AJ360" s="9"/>
      <c r="AK360" s="9"/>
      <c r="AL360" s="9"/>
      <c r="AM360" s="9"/>
      <c r="AN360" s="9"/>
      <c r="AO360" s="9"/>
      <c r="AP360" s="50"/>
    </row>
    <row r="361" spans="2:42" x14ac:dyDescent="0.35">
      <c r="B361" s="3"/>
      <c r="C361" s="5"/>
      <c r="D361" s="100"/>
      <c r="E361" s="3"/>
      <c r="F361" s="3"/>
      <c r="G361" s="7"/>
      <c r="H361" s="56"/>
      <c r="I361" s="7"/>
      <c r="J361" s="7"/>
      <c r="K361" s="7"/>
      <c r="L361" s="9"/>
      <c r="M361" s="7"/>
      <c r="N361" s="7"/>
      <c r="O361" s="9"/>
      <c r="P361" s="7"/>
      <c r="Q361" s="7"/>
      <c r="R361" s="9"/>
      <c r="S361" s="7"/>
      <c r="T361" s="7"/>
      <c r="U361" s="9"/>
      <c r="V361" s="9"/>
      <c r="W361" s="7"/>
      <c r="X361" s="7"/>
      <c r="Y361" s="9"/>
      <c r="Z361" s="7"/>
      <c r="AA361" s="7"/>
      <c r="AB361" s="9"/>
      <c r="AC361" s="97"/>
      <c r="AD361" s="47"/>
      <c r="AE361" s="47"/>
      <c r="AF361" s="9"/>
      <c r="AG361" s="50"/>
      <c r="AH361" s="9"/>
      <c r="AI361" s="3"/>
      <c r="AJ361" s="9"/>
      <c r="AK361" s="9"/>
      <c r="AL361" s="9"/>
      <c r="AM361" s="9"/>
      <c r="AN361" s="9"/>
      <c r="AO361" s="9"/>
      <c r="AP361" s="50"/>
    </row>
    <row r="362" spans="2:42" x14ac:dyDescent="0.35">
      <c r="B362" s="3"/>
      <c r="C362" s="5"/>
      <c r="D362" s="100"/>
      <c r="E362" s="3"/>
      <c r="F362" s="3"/>
      <c r="G362" s="7"/>
      <c r="H362" s="56"/>
      <c r="I362" s="7"/>
      <c r="J362" s="7"/>
      <c r="K362" s="7"/>
      <c r="L362" s="9"/>
      <c r="M362" s="7"/>
      <c r="N362" s="7"/>
      <c r="O362" s="9"/>
      <c r="P362" s="7"/>
      <c r="Q362" s="7"/>
      <c r="R362" s="9"/>
      <c r="S362" s="7"/>
      <c r="T362" s="7"/>
      <c r="U362" s="9"/>
      <c r="V362" s="9"/>
      <c r="W362" s="7"/>
      <c r="X362" s="7"/>
      <c r="Y362" s="9"/>
      <c r="Z362" s="7"/>
      <c r="AA362" s="7"/>
      <c r="AB362" s="9"/>
      <c r="AC362" s="97"/>
      <c r="AD362" s="47"/>
      <c r="AE362" s="47"/>
      <c r="AF362" s="9"/>
      <c r="AG362" s="50"/>
      <c r="AH362" s="9"/>
      <c r="AI362" s="3"/>
      <c r="AJ362" s="9"/>
      <c r="AK362" s="9"/>
      <c r="AL362" s="9"/>
      <c r="AM362" s="9"/>
      <c r="AN362" s="9"/>
      <c r="AO362" s="9"/>
      <c r="AP362" s="50"/>
    </row>
    <row r="363" spans="2:42" x14ac:dyDescent="0.35">
      <c r="B363" s="3"/>
      <c r="C363" s="5"/>
      <c r="D363" s="100"/>
      <c r="E363" s="3"/>
      <c r="F363" s="3"/>
      <c r="G363" s="7"/>
      <c r="H363" s="56"/>
      <c r="I363" s="7"/>
      <c r="J363" s="7"/>
      <c r="K363" s="7"/>
      <c r="L363" s="9"/>
      <c r="M363" s="7"/>
      <c r="N363" s="7"/>
      <c r="O363" s="9"/>
      <c r="P363" s="7"/>
      <c r="Q363" s="7"/>
      <c r="R363" s="9"/>
      <c r="S363" s="7"/>
      <c r="T363" s="7"/>
      <c r="U363" s="9"/>
      <c r="V363" s="9"/>
      <c r="W363" s="7"/>
      <c r="X363" s="7"/>
      <c r="Y363" s="9"/>
      <c r="Z363" s="7"/>
      <c r="AA363" s="7"/>
      <c r="AB363" s="9"/>
      <c r="AC363" s="97"/>
      <c r="AD363" s="47"/>
      <c r="AE363" s="47"/>
      <c r="AF363" s="9"/>
      <c r="AG363" s="50"/>
      <c r="AH363" s="9"/>
      <c r="AI363" s="3"/>
      <c r="AJ363" s="9"/>
      <c r="AK363" s="9"/>
      <c r="AL363" s="9"/>
      <c r="AM363" s="9"/>
      <c r="AN363" s="9"/>
      <c r="AO363" s="9"/>
      <c r="AP363" s="50"/>
    </row>
    <row r="364" spans="2:42" x14ac:dyDescent="0.35">
      <c r="B364" s="3"/>
      <c r="C364" s="5"/>
      <c r="D364" s="100"/>
      <c r="E364" s="3"/>
      <c r="F364" s="3"/>
      <c r="G364" s="7"/>
      <c r="H364" s="56"/>
      <c r="I364" s="7"/>
      <c r="J364" s="7"/>
      <c r="K364" s="7"/>
      <c r="L364" s="9"/>
      <c r="M364" s="7"/>
      <c r="N364" s="7"/>
      <c r="O364" s="9"/>
      <c r="P364" s="7"/>
      <c r="Q364" s="7"/>
      <c r="R364" s="9"/>
      <c r="S364" s="7"/>
      <c r="T364" s="7"/>
      <c r="U364" s="9"/>
      <c r="V364" s="9"/>
      <c r="W364" s="7"/>
      <c r="X364" s="7"/>
      <c r="Y364" s="9"/>
      <c r="Z364" s="7"/>
      <c r="AA364" s="7"/>
      <c r="AB364" s="9"/>
      <c r="AC364" s="97"/>
      <c r="AD364" s="47"/>
      <c r="AE364" s="47"/>
      <c r="AF364" s="9"/>
      <c r="AG364" s="50"/>
      <c r="AH364" s="9"/>
      <c r="AI364" s="3"/>
      <c r="AJ364" s="9"/>
      <c r="AK364" s="9"/>
      <c r="AL364" s="9"/>
      <c r="AM364" s="9"/>
      <c r="AN364" s="9"/>
      <c r="AO364" s="9"/>
      <c r="AP364" s="50"/>
    </row>
    <row r="365" spans="2:42" x14ac:dyDescent="0.35">
      <c r="B365" s="3"/>
      <c r="C365" s="5"/>
      <c r="D365" s="100"/>
      <c r="E365" s="3"/>
      <c r="F365" s="3"/>
      <c r="G365" s="7"/>
      <c r="H365" s="56"/>
      <c r="I365" s="7"/>
      <c r="J365" s="7"/>
      <c r="K365" s="7"/>
      <c r="L365" s="9"/>
      <c r="M365" s="7"/>
      <c r="N365" s="7"/>
      <c r="O365" s="9"/>
      <c r="P365" s="7"/>
      <c r="Q365" s="7"/>
      <c r="R365" s="9"/>
      <c r="S365" s="7"/>
      <c r="T365" s="7"/>
      <c r="U365" s="9"/>
      <c r="V365" s="9"/>
      <c r="W365" s="7"/>
      <c r="X365" s="7"/>
      <c r="Y365" s="9"/>
      <c r="Z365" s="7"/>
      <c r="AA365" s="7"/>
      <c r="AB365" s="9"/>
      <c r="AC365" s="97"/>
      <c r="AD365" s="47"/>
      <c r="AE365" s="47"/>
      <c r="AF365" s="9"/>
      <c r="AG365" s="50"/>
      <c r="AH365" s="9"/>
      <c r="AI365" s="3"/>
      <c r="AJ365" s="9"/>
      <c r="AK365" s="9"/>
      <c r="AL365" s="9"/>
      <c r="AM365" s="9"/>
      <c r="AN365" s="9"/>
      <c r="AO365" s="9"/>
      <c r="AP365" s="50"/>
    </row>
    <row r="366" spans="2:42" x14ac:dyDescent="0.35">
      <c r="B366" s="3"/>
      <c r="C366" s="5"/>
      <c r="D366" s="100"/>
      <c r="E366" s="3"/>
      <c r="F366" s="3"/>
      <c r="G366" s="7"/>
      <c r="H366" s="56"/>
      <c r="I366" s="7"/>
      <c r="J366" s="7"/>
      <c r="K366" s="7"/>
      <c r="L366" s="9"/>
      <c r="M366" s="7"/>
      <c r="N366" s="7"/>
      <c r="O366" s="9"/>
      <c r="P366" s="7"/>
      <c r="Q366" s="7"/>
      <c r="R366" s="9"/>
      <c r="S366" s="7"/>
      <c r="T366" s="7"/>
      <c r="U366" s="9"/>
      <c r="V366" s="9"/>
      <c r="W366" s="7"/>
      <c r="X366" s="7"/>
      <c r="Y366" s="9"/>
      <c r="Z366" s="7"/>
      <c r="AA366" s="7"/>
      <c r="AB366" s="9"/>
      <c r="AC366" s="97"/>
      <c r="AD366" s="47"/>
      <c r="AE366" s="47"/>
      <c r="AF366" s="9"/>
      <c r="AG366" s="50"/>
      <c r="AH366" s="9"/>
      <c r="AI366" s="3"/>
      <c r="AJ366" s="9"/>
      <c r="AK366" s="9"/>
      <c r="AL366" s="9"/>
      <c r="AM366" s="9"/>
      <c r="AN366" s="9"/>
      <c r="AO366" s="9"/>
      <c r="AP366" s="50"/>
    </row>
    <row r="367" spans="2:42" x14ac:dyDescent="0.35">
      <c r="B367" s="3"/>
      <c r="C367" s="5"/>
      <c r="D367" s="100"/>
      <c r="E367" s="3"/>
      <c r="F367" s="3"/>
      <c r="G367" s="7"/>
      <c r="H367" s="56"/>
      <c r="I367" s="7"/>
      <c r="J367" s="7"/>
      <c r="K367" s="7"/>
      <c r="L367" s="9"/>
      <c r="M367" s="7"/>
      <c r="N367" s="7"/>
      <c r="O367" s="9"/>
      <c r="P367" s="7"/>
      <c r="Q367" s="7"/>
      <c r="R367" s="9"/>
      <c r="S367" s="7"/>
      <c r="T367" s="7"/>
      <c r="U367" s="9"/>
      <c r="V367" s="9"/>
      <c r="W367" s="7"/>
      <c r="X367" s="7"/>
      <c r="Y367" s="9"/>
      <c r="Z367" s="7"/>
      <c r="AA367" s="7"/>
      <c r="AB367" s="9"/>
      <c r="AC367" s="97"/>
      <c r="AD367" s="47"/>
      <c r="AE367" s="47"/>
      <c r="AF367" s="9"/>
      <c r="AG367" s="50"/>
      <c r="AH367" s="9"/>
      <c r="AI367" s="3"/>
      <c r="AJ367" s="9"/>
      <c r="AK367" s="9"/>
      <c r="AL367" s="9"/>
      <c r="AM367" s="9"/>
      <c r="AN367" s="9"/>
      <c r="AO367" s="9"/>
      <c r="AP367" s="50"/>
    </row>
    <row r="368" spans="2:42" x14ac:dyDescent="0.35">
      <c r="B368" s="3"/>
      <c r="C368" s="5"/>
      <c r="D368" s="100"/>
      <c r="E368" s="3"/>
      <c r="F368" s="3"/>
      <c r="G368" s="7"/>
      <c r="H368" s="56"/>
      <c r="I368" s="7"/>
      <c r="J368" s="7"/>
      <c r="K368" s="7"/>
      <c r="L368" s="9"/>
      <c r="M368" s="7"/>
      <c r="N368" s="7"/>
      <c r="O368" s="9"/>
      <c r="P368" s="7"/>
      <c r="Q368" s="7"/>
      <c r="R368" s="9"/>
      <c r="S368" s="7"/>
      <c r="T368" s="7"/>
      <c r="U368" s="9"/>
      <c r="V368" s="9"/>
      <c r="W368" s="7"/>
      <c r="X368" s="7"/>
      <c r="Y368" s="9"/>
      <c r="Z368" s="7"/>
      <c r="AA368" s="7"/>
      <c r="AB368" s="9"/>
      <c r="AC368" s="97"/>
      <c r="AD368" s="47"/>
      <c r="AE368" s="47"/>
      <c r="AF368" s="9"/>
      <c r="AG368" s="50"/>
      <c r="AH368" s="9"/>
      <c r="AI368" s="3"/>
      <c r="AJ368" s="9"/>
      <c r="AK368" s="9"/>
      <c r="AL368" s="9"/>
      <c r="AM368" s="9"/>
      <c r="AN368" s="9"/>
      <c r="AO368" s="9"/>
      <c r="AP368" s="50"/>
    </row>
    <row r="369" spans="2:42" x14ac:dyDescent="0.35">
      <c r="B369" s="3"/>
      <c r="C369" s="5"/>
      <c r="D369" s="100"/>
      <c r="E369" s="3"/>
      <c r="F369" s="3"/>
      <c r="G369" s="7"/>
      <c r="H369" s="56"/>
      <c r="I369" s="7"/>
      <c r="J369" s="7"/>
      <c r="K369" s="7"/>
      <c r="L369" s="9"/>
      <c r="M369" s="7"/>
      <c r="N369" s="7"/>
      <c r="O369" s="9"/>
      <c r="P369" s="7"/>
      <c r="Q369" s="7"/>
      <c r="R369" s="9"/>
      <c r="S369" s="7"/>
      <c r="T369" s="7"/>
      <c r="U369" s="9"/>
      <c r="V369" s="9"/>
      <c r="W369" s="7"/>
      <c r="X369" s="7"/>
      <c r="Y369" s="9"/>
      <c r="Z369" s="7"/>
      <c r="AA369" s="7"/>
      <c r="AB369" s="9"/>
      <c r="AC369" s="97"/>
      <c r="AD369" s="47"/>
      <c r="AE369" s="47"/>
      <c r="AF369" s="9"/>
      <c r="AG369" s="50"/>
      <c r="AH369" s="9"/>
      <c r="AI369" s="3"/>
      <c r="AJ369" s="9"/>
      <c r="AK369" s="9"/>
      <c r="AL369" s="9"/>
      <c r="AM369" s="9"/>
      <c r="AN369" s="9"/>
      <c r="AO369" s="9"/>
      <c r="AP369" s="50"/>
    </row>
    <row r="370" spans="2:42" x14ac:dyDescent="0.35">
      <c r="B370" s="3"/>
      <c r="C370" s="5"/>
      <c r="D370" s="100"/>
      <c r="E370" s="3"/>
      <c r="F370" s="3"/>
      <c r="G370" s="7"/>
      <c r="H370" s="56"/>
      <c r="I370" s="7"/>
      <c r="J370" s="7"/>
      <c r="K370" s="7"/>
      <c r="L370" s="9"/>
      <c r="M370" s="7"/>
      <c r="N370" s="7"/>
      <c r="O370" s="9"/>
      <c r="P370" s="7"/>
      <c r="Q370" s="7"/>
      <c r="R370" s="9"/>
      <c r="S370" s="7"/>
      <c r="T370" s="7"/>
      <c r="U370" s="9"/>
      <c r="V370" s="9"/>
      <c r="W370" s="7"/>
      <c r="X370" s="7"/>
      <c r="Y370" s="9"/>
      <c r="Z370" s="7"/>
      <c r="AA370" s="7"/>
      <c r="AB370" s="9"/>
      <c r="AC370" s="97"/>
      <c r="AD370" s="47"/>
      <c r="AE370" s="47"/>
      <c r="AF370" s="9"/>
      <c r="AG370" s="50"/>
      <c r="AH370" s="9"/>
      <c r="AI370" s="3"/>
      <c r="AJ370" s="9"/>
      <c r="AK370" s="9"/>
      <c r="AL370" s="9"/>
      <c r="AM370" s="9"/>
      <c r="AN370" s="9"/>
      <c r="AO370" s="9"/>
      <c r="AP370" s="50"/>
    </row>
    <row r="371" spans="2:42" x14ac:dyDescent="0.35">
      <c r="B371" s="3"/>
      <c r="C371" s="5"/>
      <c r="D371" s="100"/>
      <c r="E371" s="3"/>
      <c r="F371" s="3"/>
      <c r="G371" s="7"/>
      <c r="H371" s="56"/>
      <c r="I371" s="7"/>
      <c r="J371" s="7"/>
      <c r="K371" s="7"/>
      <c r="L371" s="9"/>
      <c r="M371" s="7"/>
      <c r="N371" s="7"/>
      <c r="O371" s="9"/>
      <c r="P371" s="7"/>
      <c r="Q371" s="7"/>
      <c r="R371" s="9"/>
      <c r="S371" s="7"/>
      <c r="T371" s="7"/>
      <c r="U371" s="9"/>
      <c r="V371" s="9"/>
      <c r="W371" s="7"/>
      <c r="X371" s="7"/>
      <c r="Y371" s="9"/>
      <c r="Z371" s="7"/>
      <c r="AA371" s="7"/>
      <c r="AB371" s="9"/>
      <c r="AC371" s="97"/>
      <c r="AD371" s="47"/>
      <c r="AE371" s="47"/>
      <c r="AF371" s="9"/>
      <c r="AG371" s="50"/>
      <c r="AH371" s="9"/>
      <c r="AI371" s="3"/>
      <c r="AJ371" s="9"/>
      <c r="AK371" s="9"/>
      <c r="AL371" s="9"/>
      <c r="AM371" s="9"/>
      <c r="AN371" s="9"/>
      <c r="AO371" s="9"/>
      <c r="AP371" s="50"/>
    </row>
    <row r="372" spans="2:42" x14ac:dyDescent="0.35">
      <c r="B372" s="3"/>
      <c r="C372" s="5"/>
      <c r="D372" s="100"/>
      <c r="E372" s="3"/>
      <c r="F372" s="3"/>
      <c r="G372" s="7"/>
      <c r="H372" s="56"/>
      <c r="I372" s="7"/>
      <c r="J372" s="7"/>
      <c r="K372" s="7"/>
      <c r="L372" s="9"/>
      <c r="M372" s="7"/>
      <c r="N372" s="7"/>
      <c r="O372" s="9"/>
      <c r="P372" s="7"/>
      <c r="Q372" s="7"/>
      <c r="R372" s="9"/>
      <c r="S372" s="7"/>
      <c r="T372" s="7"/>
      <c r="U372" s="9"/>
      <c r="V372" s="9"/>
      <c r="W372" s="7"/>
      <c r="X372" s="7"/>
      <c r="Y372" s="9"/>
      <c r="Z372" s="7"/>
      <c r="AA372" s="7"/>
      <c r="AB372" s="9"/>
      <c r="AC372" s="97"/>
      <c r="AD372" s="47"/>
      <c r="AE372" s="47"/>
      <c r="AF372" s="9"/>
      <c r="AG372" s="50"/>
      <c r="AH372" s="9"/>
      <c r="AI372" s="3"/>
      <c r="AJ372" s="9"/>
      <c r="AK372" s="9"/>
      <c r="AL372" s="9"/>
      <c r="AM372" s="9"/>
      <c r="AN372" s="9"/>
      <c r="AO372" s="9"/>
      <c r="AP372" s="50"/>
    </row>
    <row r="373" spans="2:42" x14ac:dyDescent="0.35">
      <c r="B373" s="3"/>
      <c r="C373" s="5"/>
      <c r="D373" s="100"/>
      <c r="E373" s="3"/>
      <c r="F373" s="3"/>
      <c r="G373" s="7"/>
      <c r="H373" s="56"/>
      <c r="I373" s="7"/>
      <c r="J373" s="7"/>
      <c r="K373" s="7"/>
      <c r="L373" s="9"/>
      <c r="M373" s="7"/>
      <c r="N373" s="7"/>
      <c r="O373" s="9"/>
      <c r="P373" s="7"/>
      <c r="Q373" s="7"/>
      <c r="R373" s="9"/>
      <c r="S373" s="7"/>
      <c r="T373" s="7"/>
      <c r="U373" s="9"/>
      <c r="V373" s="9"/>
      <c r="W373" s="7"/>
      <c r="X373" s="7"/>
      <c r="Y373" s="9"/>
      <c r="Z373" s="7"/>
      <c r="AA373" s="7"/>
      <c r="AB373" s="9"/>
      <c r="AC373" s="97"/>
      <c r="AD373" s="47"/>
      <c r="AE373" s="47"/>
      <c r="AF373" s="9"/>
      <c r="AG373" s="50"/>
      <c r="AH373" s="9"/>
      <c r="AI373" s="3"/>
      <c r="AJ373" s="9"/>
      <c r="AK373" s="9"/>
      <c r="AL373" s="9"/>
      <c r="AM373" s="9"/>
      <c r="AN373" s="9"/>
      <c r="AO373" s="9"/>
      <c r="AP373" s="50"/>
    </row>
    <row r="374" spans="2:42" x14ac:dyDescent="0.35">
      <c r="B374" s="3"/>
      <c r="C374" s="5"/>
      <c r="D374" s="100"/>
      <c r="E374" s="3"/>
      <c r="F374" s="3"/>
      <c r="G374" s="7"/>
      <c r="H374" s="56"/>
      <c r="I374" s="7"/>
      <c r="J374" s="7"/>
      <c r="K374" s="7"/>
      <c r="L374" s="9"/>
      <c r="M374" s="7"/>
      <c r="N374" s="7"/>
      <c r="O374" s="9"/>
      <c r="P374" s="7"/>
      <c r="Q374" s="7"/>
      <c r="R374" s="9"/>
      <c r="S374" s="7"/>
      <c r="T374" s="7"/>
      <c r="U374" s="9"/>
      <c r="V374" s="9"/>
      <c r="W374" s="7"/>
      <c r="X374" s="7"/>
      <c r="Y374" s="9"/>
      <c r="Z374" s="7"/>
      <c r="AA374" s="7"/>
      <c r="AB374" s="9"/>
      <c r="AC374" s="97"/>
      <c r="AD374" s="47"/>
      <c r="AE374" s="47"/>
      <c r="AF374" s="9"/>
      <c r="AG374" s="50"/>
      <c r="AH374" s="9"/>
      <c r="AI374" s="3"/>
      <c r="AJ374" s="9"/>
      <c r="AK374" s="9"/>
      <c r="AL374" s="9"/>
      <c r="AM374" s="9"/>
      <c r="AN374" s="9"/>
      <c r="AO374" s="9"/>
      <c r="AP374" s="50"/>
    </row>
    <row r="375" spans="2:42" x14ac:dyDescent="0.35">
      <c r="B375" s="3"/>
      <c r="C375" s="5"/>
      <c r="D375" s="100"/>
      <c r="E375" s="3"/>
      <c r="F375" s="3"/>
      <c r="G375" s="7"/>
      <c r="H375" s="56"/>
      <c r="I375" s="7"/>
      <c r="J375" s="7"/>
      <c r="K375" s="7"/>
      <c r="L375" s="9"/>
      <c r="M375" s="7"/>
      <c r="N375" s="7"/>
      <c r="O375" s="9"/>
      <c r="P375" s="7"/>
      <c r="Q375" s="7"/>
      <c r="R375" s="9"/>
      <c r="S375" s="7"/>
      <c r="T375" s="7"/>
      <c r="U375" s="9"/>
      <c r="V375" s="9"/>
      <c r="W375" s="7"/>
      <c r="X375" s="7"/>
      <c r="Y375" s="9"/>
      <c r="Z375" s="7"/>
      <c r="AA375" s="7"/>
      <c r="AB375" s="9"/>
      <c r="AC375" s="97"/>
      <c r="AD375" s="47"/>
      <c r="AE375" s="47"/>
      <c r="AF375" s="9"/>
      <c r="AG375" s="50"/>
      <c r="AH375" s="9"/>
      <c r="AI375" s="3"/>
      <c r="AJ375" s="9"/>
      <c r="AK375" s="9"/>
      <c r="AL375" s="9"/>
      <c r="AM375" s="9"/>
      <c r="AN375" s="9"/>
      <c r="AO375" s="9"/>
      <c r="AP375" s="50"/>
    </row>
    <row r="376" spans="2:42" x14ac:dyDescent="0.35">
      <c r="B376" s="3"/>
      <c r="C376" s="5"/>
      <c r="D376" s="100"/>
      <c r="E376" s="3"/>
      <c r="F376" s="3"/>
      <c r="G376" s="7"/>
      <c r="H376" s="56"/>
      <c r="I376" s="7"/>
      <c r="J376" s="7"/>
      <c r="K376" s="7"/>
      <c r="L376" s="9"/>
      <c r="M376" s="7"/>
      <c r="N376" s="7"/>
      <c r="O376" s="9"/>
      <c r="P376" s="7"/>
      <c r="Q376" s="7"/>
      <c r="R376" s="9"/>
      <c r="S376" s="7"/>
      <c r="T376" s="7"/>
      <c r="U376" s="9"/>
      <c r="V376" s="9"/>
      <c r="W376" s="7"/>
      <c r="X376" s="7"/>
      <c r="Y376" s="9"/>
      <c r="Z376" s="7"/>
      <c r="AA376" s="7"/>
      <c r="AB376" s="9"/>
      <c r="AC376" s="97"/>
      <c r="AD376" s="47"/>
      <c r="AE376" s="47"/>
      <c r="AF376" s="9"/>
      <c r="AG376" s="50"/>
      <c r="AH376" s="9"/>
      <c r="AI376" s="3"/>
      <c r="AJ376" s="9"/>
      <c r="AK376" s="9"/>
      <c r="AL376" s="9"/>
      <c r="AM376" s="9"/>
      <c r="AN376" s="9"/>
      <c r="AO376" s="9"/>
      <c r="AP376" s="50"/>
    </row>
    <row r="377" spans="2:42" x14ac:dyDescent="0.35">
      <c r="B377" s="3"/>
      <c r="C377" s="5"/>
      <c r="D377" s="100"/>
      <c r="E377" s="3"/>
      <c r="F377" s="3"/>
      <c r="G377" s="7"/>
      <c r="H377" s="56"/>
      <c r="I377" s="7"/>
      <c r="J377" s="7"/>
      <c r="K377" s="7"/>
      <c r="L377" s="9"/>
      <c r="M377" s="7"/>
      <c r="N377" s="7"/>
      <c r="O377" s="9"/>
      <c r="P377" s="7"/>
      <c r="Q377" s="7"/>
      <c r="R377" s="9"/>
      <c r="S377" s="7"/>
      <c r="T377" s="7"/>
      <c r="U377" s="9"/>
      <c r="V377" s="9"/>
      <c r="W377" s="7"/>
      <c r="X377" s="7"/>
      <c r="Y377" s="9"/>
      <c r="Z377" s="7"/>
      <c r="AA377" s="7"/>
      <c r="AB377" s="9"/>
      <c r="AC377" s="97"/>
      <c r="AD377" s="47"/>
      <c r="AE377" s="47"/>
      <c r="AF377" s="9"/>
      <c r="AG377" s="50"/>
      <c r="AH377" s="9"/>
      <c r="AI377" s="3"/>
      <c r="AJ377" s="9"/>
      <c r="AK377" s="9"/>
      <c r="AL377" s="9"/>
      <c r="AM377" s="9"/>
      <c r="AN377" s="9"/>
      <c r="AO377" s="9"/>
      <c r="AP377" s="50"/>
    </row>
    <row r="378" spans="2:42" x14ac:dyDescent="0.35">
      <c r="B378" s="3"/>
      <c r="C378" s="5"/>
      <c r="D378" s="100"/>
      <c r="E378" s="3"/>
      <c r="F378" s="3"/>
      <c r="G378" s="7"/>
      <c r="H378" s="56"/>
      <c r="I378" s="7"/>
      <c r="J378" s="7"/>
      <c r="K378" s="7"/>
      <c r="L378" s="9"/>
      <c r="M378" s="7"/>
      <c r="N378" s="7"/>
      <c r="O378" s="9"/>
      <c r="P378" s="7"/>
      <c r="Q378" s="7"/>
      <c r="R378" s="9"/>
      <c r="S378" s="7"/>
      <c r="T378" s="7"/>
      <c r="U378" s="9"/>
      <c r="V378" s="9"/>
      <c r="W378" s="7"/>
      <c r="X378" s="7"/>
      <c r="Y378" s="9"/>
      <c r="Z378" s="7"/>
      <c r="AA378" s="7"/>
      <c r="AB378" s="9"/>
      <c r="AC378" s="97"/>
      <c r="AD378" s="47"/>
      <c r="AE378" s="47"/>
      <c r="AF378" s="9"/>
      <c r="AG378" s="50"/>
      <c r="AH378" s="9"/>
      <c r="AI378" s="3"/>
      <c r="AJ378" s="9"/>
      <c r="AK378" s="9"/>
      <c r="AL378" s="9"/>
      <c r="AM378" s="9"/>
      <c r="AN378" s="9"/>
      <c r="AO378" s="9"/>
      <c r="AP378" s="50"/>
    </row>
    <row r="379" spans="2:42" x14ac:dyDescent="0.35">
      <c r="B379" s="3"/>
      <c r="C379" s="5"/>
      <c r="D379" s="100"/>
      <c r="E379" s="3"/>
      <c r="F379" s="3"/>
      <c r="G379" s="7"/>
      <c r="H379" s="56"/>
      <c r="I379" s="7"/>
      <c r="J379" s="7"/>
      <c r="K379" s="7"/>
      <c r="L379" s="9"/>
      <c r="M379" s="7"/>
      <c r="N379" s="7"/>
      <c r="O379" s="9"/>
      <c r="P379" s="7"/>
      <c r="Q379" s="7"/>
      <c r="R379" s="9"/>
      <c r="S379" s="7"/>
      <c r="T379" s="7"/>
      <c r="U379" s="9"/>
      <c r="V379" s="9"/>
      <c r="W379" s="7"/>
      <c r="X379" s="7"/>
      <c r="Y379" s="9"/>
      <c r="Z379" s="7"/>
      <c r="AA379" s="7"/>
      <c r="AB379" s="9"/>
      <c r="AC379" s="97"/>
      <c r="AD379" s="47"/>
      <c r="AE379" s="47"/>
      <c r="AF379" s="9"/>
      <c r="AG379" s="50"/>
      <c r="AH379" s="9"/>
      <c r="AI379" s="3"/>
      <c r="AJ379" s="9"/>
      <c r="AK379" s="9"/>
      <c r="AL379" s="9"/>
      <c r="AM379" s="9"/>
      <c r="AN379" s="9"/>
      <c r="AO379" s="9"/>
      <c r="AP379" s="50"/>
    </row>
    <row r="380" spans="2:42" x14ac:dyDescent="0.35">
      <c r="B380" s="3"/>
      <c r="C380" s="5"/>
      <c r="D380" s="100"/>
      <c r="E380" s="3"/>
      <c r="F380" s="3"/>
      <c r="G380" s="7"/>
      <c r="H380" s="56"/>
      <c r="I380" s="7"/>
      <c r="J380" s="7"/>
      <c r="K380" s="7"/>
      <c r="L380" s="9"/>
      <c r="M380" s="7"/>
      <c r="N380" s="7"/>
      <c r="O380" s="9"/>
      <c r="P380" s="7"/>
      <c r="Q380" s="7"/>
      <c r="R380" s="9"/>
      <c r="S380" s="7"/>
      <c r="T380" s="7"/>
      <c r="U380" s="9"/>
      <c r="V380" s="9"/>
      <c r="W380" s="7"/>
      <c r="X380" s="7"/>
      <c r="Y380" s="9"/>
      <c r="Z380" s="7"/>
      <c r="AA380" s="7"/>
      <c r="AB380" s="9"/>
      <c r="AC380" s="97"/>
      <c r="AD380" s="47"/>
      <c r="AE380" s="47"/>
      <c r="AF380" s="9"/>
      <c r="AG380" s="50"/>
      <c r="AH380" s="9"/>
      <c r="AI380" s="3"/>
      <c r="AJ380" s="9"/>
      <c r="AK380" s="9"/>
      <c r="AL380" s="9"/>
      <c r="AM380" s="9"/>
      <c r="AN380" s="9"/>
      <c r="AO380" s="9"/>
      <c r="AP380" s="50"/>
    </row>
    <row r="381" spans="2:42" x14ac:dyDescent="0.35">
      <c r="B381" s="3"/>
      <c r="C381" s="5"/>
      <c r="D381" s="100"/>
      <c r="E381" s="3"/>
      <c r="F381" s="3"/>
      <c r="G381" s="7"/>
      <c r="H381" s="56"/>
      <c r="I381" s="7"/>
      <c r="J381" s="7"/>
      <c r="K381" s="7"/>
      <c r="L381" s="9"/>
      <c r="M381" s="7"/>
      <c r="N381" s="7"/>
      <c r="O381" s="9"/>
      <c r="P381" s="7"/>
      <c r="Q381" s="7"/>
      <c r="R381" s="9"/>
      <c r="S381" s="7"/>
      <c r="T381" s="7"/>
      <c r="U381" s="9"/>
      <c r="V381" s="9"/>
      <c r="W381" s="7"/>
      <c r="X381" s="7"/>
      <c r="Y381" s="9"/>
      <c r="Z381" s="7"/>
      <c r="AA381" s="7"/>
      <c r="AB381" s="9"/>
      <c r="AC381" s="97"/>
      <c r="AD381" s="47"/>
      <c r="AE381" s="47"/>
      <c r="AF381" s="9"/>
      <c r="AG381" s="50"/>
      <c r="AH381" s="9"/>
      <c r="AI381" s="3"/>
      <c r="AJ381" s="9"/>
      <c r="AK381" s="9"/>
      <c r="AL381" s="9"/>
      <c r="AM381" s="9"/>
      <c r="AN381" s="9"/>
      <c r="AO381" s="9"/>
      <c r="AP381" s="50"/>
    </row>
    <row r="382" spans="2:42" x14ac:dyDescent="0.35">
      <c r="B382" s="3"/>
      <c r="C382" s="5"/>
      <c r="D382" s="100"/>
      <c r="E382" s="3"/>
      <c r="F382" s="3"/>
      <c r="G382" s="7"/>
      <c r="H382" s="56"/>
      <c r="I382" s="7"/>
      <c r="J382" s="7"/>
      <c r="K382" s="7"/>
      <c r="L382" s="9"/>
      <c r="M382" s="7"/>
      <c r="N382" s="7"/>
      <c r="O382" s="9"/>
      <c r="P382" s="7"/>
      <c r="Q382" s="7"/>
      <c r="R382" s="9"/>
      <c r="S382" s="7"/>
      <c r="T382" s="7"/>
      <c r="U382" s="9"/>
      <c r="V382" s="9"/>
      <c r="W382" s="7"/>
      <c r="X382" s="7"/>
      <c r="Y382" s="9"/>
      <c r="Z382" s="7"/>
      <c r="AA382" s="7"/>
      <c r="AB382" s="9"/>
      <c r="AC382" s="97"/>
      <c r="AD382" s="47"/>
      <c r="AE382" s="47"/>
      <c r="AF382" s="9"/>
      <c r="AG382" s="50"/>
      <c r="AH382" s="9"/>
      <c r="AI382" s="3"/>
      <c r="AJ382" s="9"/>
      <c r="AK382" s="9"/>
      <c r="AL382" s="9"/>
      <c r="AM382" s="9"/>
      <c r="AN382" s="9"/>
      <c r="AO382" s="9"/>
      <c r="AP382" s="50"/>
    </row>
    <row r="383" spans="2:42" x14ac:dyDescent="0.35">
      <c r="B383" s="3"/>
      <c r="C383" s="5"/>
      <c r="D383" s="100"/>
      <c r="E383" s="3"/>
      <c r="F383" s="3"/>
      <c r="G383" s="7"/>
      <c r="H383" s="56"/>
      <c r="I383" s="7"/>
      <c r="J383" s="7"/>
      <c r="K383" s="7"/>
      <c r="L383" s="9"/>
      <c r="M383" s="7"/>
      <c r="N383" s="7"/>
      <c r="O383" s="9"/>
      <c r="P383" s="7"/>
      <c r="Q383" s="7"/>
      <c r="R383" s="9"/>
      <c r="S383" s="7"/>
      <c r="T383" s="7"/>
      <c r="U383" s="9"/>
      <c r="V383" s="9"/>
      <c r="W383" s="7"/>
      <c r="X383" s="7"/>
      <c r="Y383" s="9"/>
      <c r="Z383" s="7"/>
      <c r="AA383" s="7"/>
      <c r="AB383" s="9"/>
      <c r="AC383" s="97"/>
      <c r="AD383" s="47"/>
      <c r="AE383" s="47"/>
      <c r="AF383" s="9"/>
      <c r="AG383" s="50"/>
      <c r="AH383" s="9"/>
      <c r="AI383" s="3"/>
      <c r="AJ383" s="9"/>
      <c r="AK383" s="9"/>
      <c r="AL383" s="9"/>
      <c r="AM383" s="9"/>
      <c r="AN383" s="9"/>
      <c r="AO383" s="9"/>
      <c r="AP383" s="50"/>
    </row>
    <row r="384" spans="2:42" x14ac:dyDescent="0.35">
      <c r="B384" s="3"/>
      <c r="C384" s="5"/>
      <c r="D384" s="100"/>
      <c r="E384" s="3"/>
      <c r="F384" s="3"/>
      <c r="G384" s="7"/>
      <c r="H384" s="56"/>
      <c r="I384" s="7"/>
      <c r="J384" s="7"/>
      <c r="K384" s="7"/>
      <c r="L384" s="9"/>
      <c r="M384" s="7"/>
      <c r="N384" s="7"/>
      <c r="O384" s="9"/>
      <c r="P384" s="7"/>
      <c r="Q384" s="7"/>
      <c r="R384" s="9"/>
      <c r="S384" s="7"/>
      <c r="T384" s="7"/>
      <c r="U384" s="9"/>
      <c r="V384" s="9"/>
      <c r="W384" s="7"/>
      <c r="X384" s="7"/>
      <c r="Y384" s="9"/>
      <c r="Z384" s="7"/>
      <c r="AA384" s="7"/>
      <c r="AB384" s="9"/>
      <c r="AC384" s="97"/>
      <c r="AD384" s="47"/>
      <c r="AE384" s="47"/>
      <c r="AF384" s="9"/>
      <c r="AG384" s="50"/>
      <c r="AH384" s="9"/>
      <c r="AI384" s="3"/>
      <c r="AJ384" s="9"/>
      <c r="AK384" s="9"/>
      <c r="AL384" s="9"/>
      <c r="AM384" s="9"/>
      <c r="AN384" s="9"/>
      <c r="AO384" s="9"/>
      <c r="AP384" s="50"/>
    </row>
    <row r="385" spans="2:42" x14ac:dyDescent="0.35">
      <c r="B385" s="3"/>
      <c r="C385" s="5"/>
      <c r="D385" s="100"/>
      <c r="E385" s="3"/>
      <c r="F385" s="3"/>
      <c r="G385" s="7"/>
      <c r="H385" s="56"/>
      <c r="I385" s="7"/>
      <c r="J385" s="7"/>
      <c r="K385" s="7"/>
      <c r="L385" s="9"/>
      <c r="M385" s="7"/>
      <c r="N385" s="7"/>
      <c r="O385" s="9"/>
      <c r="P385" s="7"/>
      <c r="Q385" s="7"/>
      <c r="R385" s="9"/>
      <c r="S385" s="7"/>
      <c r="T385" s="7"/>
      <c r="U385" s="9"/>
      <c r="V385" s="9"/>
      <c r="W385" s="7"/>
      <c r="X385" s="7"/>
      <c r="Y385" s="9"/>
      <c r="Z385" s="7"/>
      <c r="AA385" s="7"/>
      <c r="AB385" s="9"/>
      <c r="AC385" s="97"/>
      <c r="AD385" s="47"/>
      <c r="AE385" s="47"/>
      <c r="AF385" s="9"/>
      <c r="AG385" s="50"/>
      <c r="AH385" s="9"/>
      <c r="AI385" s="3"/>
      <c r="AJ385" s="9"/>
      <c r="AK385" s="9"/>
      <c r="AL385" s="9"/>
      <c r="AM385" s="9"/>
      <c r="AN385" s="9"/>
      <c r="AO385" s="9"/>
      <c r="AP385" s="50"/>
    </row>
    <row r="386" spans="2:42" x14ac:dyDescent="0.35">
      <c r="B386" s="3"/>
      <c r="C386" s="5"/>
      <c r="D386" s="100"/>
      <c r="E386" s="3"/>
      <c r="F386" s="3"/>
      <c r="G386" s="7"/>
      <c r="H386" s="56"/>
      <c r="I386" s="7"/>
      <c r="J386" s="7"/>
      <c r="K386" s="7"/>
      <c r="L386" s="9"/>
      <c r="M386" s="7"/>
      <c r="N386" s="7"/>
      <c r="O386" s="9"/>
      <c r="P386" s="7"/>
      <c r="Q386" s="7"/>
      <c r="R386" s="9"/>
      <c r="S386" s="7"/>
      <c r="T386" s="7"/>
      <c r="U386" s="9"/>
      <c r="V386" s="9"/>
      <c r="W386" s="7"/>
      <c r="X386" s="7"/>
      <c r="Y386" s="9"/>
      <c r="Z386" s="7"/>
      <c r="AA386" s="7"/>
      <c r="AB386" s="9"/>
      <c r="AC386" s="97"/>
      <c r="AD386" s="47"/>
      <c r="AE386" s="47"/>
      <c r="AF386" s="9"/>
      <c r="AG386" s="50"/>
      <c r="AH386" s="9"/>
      <c r="AI386" s="3"/>
      <c r="AJ386" s="9"/>
      <c r="AK386" s="9"/>
      <c r="AL386" s="9"/>
      <c r="AM386" s="9"/>
      <c r="AN386" s="9"/>
      <c r="AO386" s="9"/>
      <c r="AP386" s="50"/>
    </row>
    <row r="387" spans="2:42" x14ac:dyDescent="0.35">
      <c r="B387" s="3"/>
      <c r="C387" s="5"/>
      <c r="D387" s="100"/>
      <c r="E387" s="3"/>
      <c r="F387" s="3"/>
      <c r="G387" s="7"/>
      <c r="H387" s="56"/>
      <c r="I387" s="7"/>
      <c r="J387" s="7"/>
      <c r="K387" s="7"/>
      <c r="L387" s="9"/>
      <c r="M387" s="7"/>
      <c r="N387" s="7"/>
      <c r="O387" s="9"/>
      <c r="P387" s="7"/>
      <c r="Q387" s="7"/>
      <c r="R387" s="9"/>
      <c r="S387" s="7"/>
      <c r="T387" s="7"/>
      <c r="U387" s="9"/>
      <c r="V387" s="9"/>
      <c r="W387" s="7"/>
      <c r="X387" s="7"/>
      <c r="Y387" s="9"/>
      <c r="Z387" s="7"/>
      <c r="AA387" s="7"/>
      <c r="AB387" s="9"/>
      <c r="AC387" s="97"/>
      <c r="AD387" s="47"/>
      <c r="AE387" s="47"/>
      <c r="AF387" s="9"/>
      <c r="AG387" s="50"/>
      <c r="AH387" s="9"/>
      <c r="AI387" s="3"/>
      <c r="AJ387" s="9"/>
      <c r="AK387" s="9"/>
      <c r="AL387" s="9"/>
      <c r="AM387" s="9"/>
      <c r="AN387" s="9"/>
      <c r="AO387" s="9"/>
      <c r="AP387" s="50"/>
    </row>
    <row r="388" spans="2:42" x14ac:dyDescent="0.35">
      <c r="B388" s="3"/>
      <c r="C388" s="5"/>
      <c r="D388" s="100"/>
      <c r="E388" s="3"/>
      <c r="F388" s="3"/>
      <c r="G388" s="7"/>
      <c r="H388" s="56"/>
      <c r="I388" s="7"/>
      <c r="J388" s="7"/>
      <c r="K388" s="7"/>
      <c r="L388" s="9"/>
      <c r="M388" s="7"/>
      <c r="N388" s="7"/>
      <c r="O388" s="9"/>
      <c r="P388" s="7"/>
      <c r="Q388" s="7"/>
      <c r="R388" s="9"/>
      <c r="S388" s="7"/>
      <c r="T388" s="7"/>
      <c r="U388" s="9"/>
      <c r="V388" s="9"/>
      <c r="W388" s="7"/>
      <c r="X388" s="7"/>
      <c r="Y388" s="9"/>
      <c r="Z388" s="7"/>
      <c r="AA388" s="7"/>
      <c r="AB388" s="9"/>
      <c r="AC388" s="97"/>
      <c r="AD388" s="47"/>
      <c r="AE388" s="47"/>
      <c r="AF388" s="9"/>
      <c r="AG388" s="50"/>
      <c r="AH388" s="9"/>
      <c r="AI388" s="3"/>
      <c r="AJ388" s="9"/>
      <c r="AK388" s="9"/>
      <c r="AL388" s="9"/>
      <c r="AM388" s="9"/>
      <c r="AN388" s="9"/>
      <c r="AO388" s="9"/>
      <c r="AP388" s="50"/>
    </row>
    <row r="389" spans="2:42" x14ac:dyDescent="0.35">
      <c r="B389" s="3"/>
      <c r="C389" s="5"/>
      <c r="D389" s="100"/>
      <c r="E389" s="3"/>
      <c r="F389" s="3"/>
      <c r="G389" s="7"/>
      <c r="H389" s="56"/>
      <c r="I389" s="7"/>
      <c r="J389" s="7"/>
      <c r="K389" s="7"/>
      <c r="L389" s="9"/>
      <c r="M389" s="7"/>
      <c r="N389" s="7"/>
      <c r="O389" s="9"/>
      <c r="P389" s="7"/>
      <c r="Q389" s="7"/>
      <c r="R389" s="9"/>
      <c r="S389" s="7"/>
      <c r="T389" s="7"/>
      <c r="U389" s="9"/>
      <c r="V389" s="9"/>
      <c r="W389" s="7"/>
      <c r="X389" s="7"/>
      <c r="Y389" s="9"/>
      <c r="Z389" s="7"/>
      <c r="AA389" s="7"/>
      <c r="AB389" s="9"/>
      <c r="AC389" s="97"/>
      <c r="AD389" s="47"/>
      <c r="AE389" s="47"/>
      <c r="AF389" s="9"/>
      <c r="AG389" s="50"/>
      <c r="AH389" s="9"/>
      <c r="AI389" s="3"/>
      <c r="AJ389" s="9"/>
      <c r="AK389" s="9"/>
      <c r="AL389" s="9"/>
      <c r="AM389" s="9"/>
      <c r="AN389" s="9"/>
      <c r="AO389" s="9"/>
      <c r="AP389" s="50"/>
    </row>
    <row r="390" spans="2:42" x14ac:dyDescent="0.35">
      <c r="B390" s="3"/>
      <c r="C390" s="5"/>
      <c r="D390" s="100"/>
      <c r="E390" s="3"/>
      <c r="F390" s="3"/>
      <c r="G390" s="7"/>
      <c r="H390" s="56"/>
      <c r="I390" s="7"/>
      <c r="J390" s="7"/>
      <c r="K390" s="7"/>
      <c r="L390" s="9"/>
      <c r="M390" s="7"/>
      <c r="N390" s="7"/>
      <c r="O390" s="9"/>
      <c r="P390" s="7"/>
      <c r="Q390" s="7"/>
      <c r="R390" s="9"/>
      <c r="S390" s="7"/>
      <c r="T390" s="7"/>
      <c r="U390" s="9"/>
      <c r="V390" s="9"/>
      <c r="W390" s="7"/>
      <c r="X390" s="7"/>
      <c r="Y390" s="9"/>
      <c r="Z390" s="7"/>
      <c r="AA390" s="7"/>
      <c r="AB390" s="9"/>
      <c r="AC390" s="97"/>
      <c r="AD390" s="47"/>
      <c r="AE390" s="47"/>
      <c r="AF390" s="9"/>
      <c r="AG390" s="50"/>
      <c r="AH390" s="9"/>
      <c r="AI390" s="3"/>
      <c r="AJ390" s="9"/>
      <c r="AK390" s="9"/>
      <c r="AL390" s="9"/>
      <c r="AM390" s="9"/>
      <c r="AN390" s="9"/>
      <c r="AO390" s="9"/>
      <c r="AP390" s="50"/>
    </row>
    <row r="391" spans="2:42" x14ac:dyDescent="0.35">
      <c r="B391" s="3"/>
      <c r="C391" s="5"/>
      <c r="D391" s="100"/>
      <c r="E391" s="3"/>
      <c r="F391" s="3"/>
      <c r="G391" s="7"/>
      <c r="H391" s="56"/>
      <c r="I391" s="7"/>
      <c r="J391" s="7"/>
      <c r="K391" s="7"/>
      <c r="L391" s="9"/>
      <c r="M391" s="7"/>
      <c r="N391" s="7"/>
      <c r="O391" s="9"/>
      <c r="P391" s="7"/>
      <c r="Q391" s="7"/>
      <c r="R391" s="9"/>
      <c r="S391" s="7"/>
      <c r="T391" s="7"/>
      <c r="U391" s="9"/>
      <c r="V391" s="9"/>
      <c r="W391" s="7"/>
      <c r="X391" s="7"/>
      <c r="Y391" s="9"/>
      <c r="Z391" s="7"/>
      <c r="AA391" s="7"/>
      <c r="AB391" s="9"/>
      <c r="AC391" s="97"/>
      <c r="AD391" s="47"/>
      <c r="AE391" s="47"/>
      <c r="AF391" s="9"/>
      <c r="AG391" s="50"/>
      <c r="AH391" s="9"/>
      <c r="AI391" s="3"/>
      <c r="AJ391" s="9"/>
      <c r="AK391" s="9"/>
      <c r="AL391" s="9"/>
      <c r="AM391" s="9"/>
      <c r="AN391" s="9"/>
      <c r="AO391" s="9"/>
      <c r="AP391" s="50"/>
    </row>
    <row r="392" spans="2:42" x14ac:dyDescent="0.35">
      <c r="B392" s="3"/>
      <c r="C392" s="5"/>
      <c r="D392" s="100"/>
      <c r="E392" s="3"/>
      <c r="F392" s="3"/>
      <c r="G392" s="7"/>
      <c r="H392" s="56"/>
      <c r="I392" s="7"/>
      <c r="J392" s="7"/>
      <c r="K392" s="7"/>
      <c r="L392" s="9"/>
      <c r="M392" s="7"/>
      <c r="N392" s="7"/>
      <c r="O392" s="9"/>
      <c r="P392" s="7"/>
      <c r="Q392" s="7"/>
      <c r="R392" s="9"/>
      <c r="S392" s="7"/>
      <c r="T392" s="7"/>
      <c r="U392" s="9"/>
      <c r="V392" s="9"/>
      <c r="W392" s="7"/>
      <c r="X392" s="7"/>
      <c r="Y392" s="9"/>
      <c r="Z392" s="7"/>
      <c r="AA392" s="7"/>
      <c r="AB392" s="9"/>
      <c r="AC392" s="97"/>
      <c r="AD392" s="47"/>
      <c r="AE392" s="47"/>
      <c r="AF392" s="9"/>
      <c r="AG392" s="50"/>
      <c r="AH392" s="9"/>
      <c r="AI392" s="3"/>
      <c r="AJ392" s="9"/>
      <c r="AK392" s="9"/>
      <c r="AL392" s="9"/>
      <c r="AM392" s="9"/>
      <c r="AN392" s="9"/>
      <c r="AO392" s="9"/>
      <c r="AP392" s="50"/>
    </row>
    <row r="393" spans="2:42" x14ac:dyDescent="0.35">
      <c r="B393" s="3"/>
      <c r="C393" s="5"/>
      <c r="D393" s="100"/>
      <c r="E393" s="3"/>
      <c r="F393" s="3"/>
      <c r="G393" s="7"/>
      <c r="H393" s="56"/>
      <c r="I393" s="7"/>
      <c r="J393" s="7"/>
      <c r="K393" s="7"/>
      <c r="L393" s="9"/>
      <c r="M393" s="7"/>
      <c r="N393" s="7"/>
      <c r="O393" s="9"/>
      <c r="P393" s="7"/>
      <c r="Q393" s="7"/>
      <c r="R393" s="9"/>
      <c r="S393" s="7"/>
      <c r="T393" s="7"/>
      <c r="U393" s="9"/>
      <c r="V393" s="9"/>
      <c r="W393" s="7"/>
      <c r="X393" s="7"/>
      <c r="Y393" s="9"/>
      <c r="Z393" s="7"/>
      <c r="AA393" s="7"/>
      <c r="AB393" s="9"/>
      <c r="AC393" s="97"/>
      <c r="AD393" s="47"/>
      <c r="AE393" s="47"/>
      <c r="AF393" s="9"/>
      <c r="AG393" s="50"/>
      <c r="AH393" s="9"/>
      <c r="AI393" s="3"/>
      <c r="AJ393" s="9"/>
      <c r="AK393" s="9"/>
      <c r="AL393" s="9"/>
      <c r="AM393" s="9"/>
      <c r="AN393" s="9"/>
      <c r="AO393" s="9"/>
      <c r="AP393" s="50"/>
    </row>
    <row r="394" spans="2:42" x14ac:dyDescent="0.35">
      <c r="B394" s="3"/>
      <c r="C394" s="5"/>
      <c r="D394" s="100"/>
      <c r="E394" s="3"/>
      <c r="F394" s="3"/>
      <c r="G394" s="7"/>
      <c r="H394" s="56"/>
      <c r="I394" s="7"/>
      <c r="J394" s="7"/>
      <c r="K394" s="7"/>
      <c r="L394" s="9"/>
      <c r="M394" s="7"/>
      <c r="N394" s="7"/>
      <c r="O394" s="9"/>
      <c r="P394" s="7"/>
      <c r="Q394" s="7"/>
      <c r="R394" s="9"/>
      <c r="S394" s="7"/>
      <c r="T394" s="7"/>
      <c r="U394" s="9"/>
      <c r="V394" s="9"/>
      <c r="W394" s="7"/>
      <c r="X394" s="7"/>
      <c r="Y394" s="9"/>
      <c r="Z394" s="7"/>
      <c r="AA394" s="7"/>
      <c r="AB394" s="9"/>
      <c r="AC394" s="97"/>
      <c r="AD394" s="47"/>
      <c r="AE394" s="47"/>
      <c r="AF394" s="9"/>
      <c r="AG394" s="50"/>
      <c r="AH394" s="9"/>
      <c r="AI394" s="3"/>
      <c r="AJ394" s="9"/>
      <c r="AK394" s="9"/>
      <c r="AL394" s="9"/>
      <c r="AM394" s="9"/>
      <c r="AN394" s="9"/>
      <c r="AO394" s="9"/>
      <c r="AP394" s="50"/>
    </row>
    <row r="395" spans="2:42" x14ac:dyDescent="0.35">
      <c r="B395" s="3"/>
      <c r="C395" s="5"/>
      <c r="D395" s="100"/>
      <c r="E395" s="3"/>
      <c r="F395" s="3"/>
      <c r="G395" s="7"/>
      <c r="H395" s="56"/>
      <c r="I395" s="7"/>
      <c r="J395" s="7"/>
      <c r="K395" s="7"/>
      <c r="L395" s="9"/>
      <c r="M395" s="7"/>
      <c r="N395" s="7"/>
      <c r="O395" s="9"/>
      <c r="P395" s="7"/>
      <c r="Q395" s="7"/>
      <c r="R395" s="9"/>
      <c r="S395" s="7"/>
      <c r="T395" s="7"/>
      <c r="U395" s="9"/>
      <c r="V395" s="9"/>
      <c r="W395" s="7"/>
      <c r="X395" s="7"/>
      <c r="Y395" s="9"/>
      <c r="Z395" s="7"/>
      <c r="AA395" s="7"/>
      <c r="AB395" s="9"/>
      <c r="AC395" s="97"/>
      <c r="AD395" s="47"/>
      <c r="AE395" s="47"/>
      <c r="AF395" s="9"/>
      <c r="AG395" s="50"/>
      <c r="AH395" s="9"/>
      <c r="AI395" s="3"/>
      <c r="AJ395" s="9"/>
      <c r="AK395" s="9"/>
      <c r="AL395" s="9"/>
      <c r="AM395" s="9"/>
      <c r="AN395" s="9"/>
      <c r="AO395" s="9"/>
      <c r="AP395" s="50"/>
    </row>
    <row r="396" spans="2:42" x14ac:dyDescent="0.35">
      <c r="B396" s="3"/>
      <c r="C396" s="5"/>
      <c r="D396" s="100"/>
      <c r="E396" s="3"/>
      <c r="F396" s="3"/>
      <c r="G396" s="7"/>
      <c r="H396" s="56"/>
      <c r="I396" s="7"/>
      <c r="J396" s="7"/>
      <c r="K396" s="7"/>
      <c r="L396" s="9"/>
      <c r="M396" s="7"/>
      <c r="N396" s="7"/>
      <c r="O396" s="9"/>
      <c r="P396" s="7"/>
      <c r="Q396" s="7"/>
      <c r="R396" s="9"/>
      <c r="S396" s="7"/>
      <c r="T396" s="7"/>
      <c r="U396" s="9"/>
      <c r="V396" s="9"/>
      <c r="W396" s="7"/>
      <c r="X396" s="7"/>
      <c r="Y396" s="9"/>
      <c r="Z396" s="7"/>
      <c r="AA396" s="7"/>
      <c r="AB396" s="9"/>
      <c r="AC396" s="97"/>
      <c r="AD396" s="47"/>
      <c r="AE396" s="47"/>
      <c r="AF396" s="9"/>
      <c r="AG396" s="50"/>
      <c r="AH396" s="9"/>
      <c r="AI396" s="3"/>
      <c r="AJ396" s="9"/>
      <c r="AK396" s="9"/>
      <c r="AL396" s="9"/>
      <c r="AM396" s="9"/>
      <c r="AN396" s="9"/>
      <c r="AO396" s="9"/>
      <c r="AP396" s="50"/>
    </row>
    <row r="397" spans="2:42" x14ac:dyDescent="0.35">
      <c r="B397" s="3"/>
      <c r="C397" s="5"/>
      <c r="D397" s="100"/>
      <c r="E397" s="3"/>
      <c r="F397" s="3"/>
      <c r="G397" s="7"/>
      <c r="H397" s="56"/>
      <c r="I397" s="7"/>
      <c r="J397" s="7"/>
      <c r="K397" s="7"/>
      <c r="L397" s="9"/>
      <c r="M397" s="7"/>
      <c r="N397" s="7"/>
      <c r="O397" s="9"/>
      <c r="P397" s="7"/>
      <c r="Q397" s="7"/>
      <c r="R397" s="9"/>
      <c r="S397" s="7"/>
      <c r="T397" s="7"/>
      <c r="U397" s="9"/>
      <c r="V397" s="9"/>
      <c r="W397" s="7"/>
      <c r="X397" s="7"/>
      <c r="Y397" s="9"/>
      <c r="Z397" s="7"/>
      <c r="AA397" s="7"/>
      <c r="AB397" s="9"/>
      <c r="AC397" s="97"/>
      <c r="AD397" s="47"/>
      <c r="AE397" s="47"/>
      <c r="AF397" s="9"/>
      <c r="AG397" s="50"/>
      <c r="AH397" s="9"/>
      <c r="AI397" s="3"/>
      <c r="AJ397" s="9"/>
      <c r="AK397" s="9"/>
      <c r="AL397" s="9"/>
      <c r="AM397" s="9"/>
      <c r="AN397" s="9"/>
      <c r="AO397" s="9"/>
      <c r="AP397" s="50"/>
    </row>
    <row r="398" spans="2:42" x14ac:dyDescent="0.35">
      <c r="B398" s="3"/>
      <c r="C398" s="5"/>
      <c r="D398" s="100"/>
      <c r="E398" s="3"/>
      <c r="F398" s="3"/>
      <c r="G398" s="7"/>
      <c r="H398" s="56"/>
      <c r="I398" s="7"/>
      <c r="J398" s="7"/>
      <c r="K398" s="7"/>
      <c r="L398" s="9"/>
      <c r="M398" s="7"/>
      <c r="N398" s="7"/>
      <c r="O398" s="9"/>
      <c r="P398" s="7"/>
      <c r="Q398" s="7"/>
      <c r="R398" s="9"/>
      <c r="S398" s="7"/>
      <c r="T398" s="7"/>
      <c r="U398" s="9"/>
      <c r="V398" s="9"/>
      <c r="W398" s="7"/>
      <c r="X398" s="7"/>
      <c r="Y398" s="9"/>
      <c r="Z398" s="7"/>
      <c r="AA398" s="7"/>
      <c r="AB398" s="9"/>
      <c r="AC398" s="97"/>
      <c r="AD398" s="47"/>
      <c r="AE398" s="47"/>
      <c r="AF398" s="9"/>
      <c r="AG398" s="50"/>
      <c r="AH398" s="9"/>
      <c r="AI398" s="3"/>
      <c r="AJ398" s="9"/>
      <c r="AK398" s="9"/>
      <c r="AL398" s="9"/>
      <c r="AM398" s="9"/>
      <c r="AN398" s="9"/>
      <c r="AO398" s="9"/>
      <c r="AP398" s="50"/>
    </row>
    <row r="399" spans="2:42" x14ac:dyDescent="0.35">
      <c r="B399" s="3"/>
      <c r="C399" s="5"/>
      <c r="D399" s="100"/>
      <c r="E399" s="3"/>
      <c r="F399" s="3"/>
      <c r="G399" s="7"/>
      <c r="H399" s="56"/>
      <c r="I399" s="7"/>
      <c r="J399" s="7"/>
      <c r="K399" s="7"/>
      <c r="L399" s="9"/>
      <c r="M399" s="7"/>
      <c r="N399" s="7"/>
      <c r="O399" s="9"/>
      <c r="P399" s="7"/>
      <c r="Q399" s="7"/>
      <c r="R399" s="9"/>
      <c r="S399" s="7"/>
      <c r="T399" s="7"/>
      <c r="U399" s="9"/>
      <c r="V399" s="9"/>
      <c r="W399" s="7"/>
      <c r="X399" s="7"/>
      <c r="Y399" s="9"/>
      <c r="Z399" s="7"/>
      <c r="AA399" s="7"/>
      <c r="AB399" s="9"/>
      <c r="AC399" s="97"/>
      <c r="AD399" s="47"/>
      <c r="AE399" s="47"/>
      <c r="AF399" s="9"/>
      <c r="AG399" s="50"/>
      <c r="AH399" s="9"/>
      <c r="AI399" s="3"/>
      <c r="AJ399" s="9"/>
      <c r="AK399" s="9"/>
      <c r="AL399" s="9"/>
      <c r="AM399" s="9"/>
      <c r="AN399" s="9"/>
      <c r="AO399" s="9"/>
      <c r="AP399" s="50"/>
    </row>
    <row r="400" spans="2:42" x14ac:dyDescent="0.35">
      <c r="B400" s="3"/>
      <c r="C400" s="5"/>
      <c r="D400" s="100"/>
      <c r="E400" s="3"/>
      <c r="F400" s="3"/>
      <c r="G400" s="7"/>
      <c r="H400" s="56"/>
      <c r="I400" s="7"/>
      <c r="J400" s="7"/>
      <c r="K400" s="7"/>
      <c r="L400" s="9"/>
      <c r="M400" s="7"/>
      <c r="N400" s="7"/>
      <c r="O400" s="9"/>
      <c r="P400" s="7"/>
      <c r="Q400" s="7"/>
      <c r="R400" s="9"/>
      <c r="S400" s="7"/>
      <c r="T400" s="7"/>
      <c r="U400" s="9"/>
      <c r="V400" s="9"/>
      <c r="W400" s="7"/>
      <c r="X400" s="7"/>
      <c r="Y400" s="9"/>
      <c r="Z400" s="7"/>
      <c r="AA400" s="7"/>
      <c r="AB400" s="9"/>
      <c r="AC400" s="97"/>
      <c r="AD400" s="47"/>
      <c r="AE400" s="47"/>
      <c r="AF400" s="9"/>
      <c r="AG400" s="50"/>
      <c r="AH400" s="9"/>
      <c r="AI400" s="3"/>
      <c r="AJ400" s="9"/>
      <c r="AK400" s="9"/>
      <c r="AL400" s="9"/>
      <c r="AM400" s="9"/>
      <c r="AN400" s="9"/>
      <c r="AO400" s="9"/>
      <c r="AP400" s="50"/>
    </row>
    <row r="401" spans="2:42" x14ac:dyDescent="0.35">
      <c r="B401" s="3"/>
      <c r="C401" s="5"/>
      <c r="D401" s="100"/>
      <c r="E401" s="3"/>
      <c r="F401" s="3"/>
      <c r="G401" s="7"/>
      <c r="H401" s="56"/>
      <c r="I401" s="7"/>
      <c r="J401" s="7"/>
      <c r="K401" s="7"/>
      <c r="L401" s="9"/>
      <c r="M401" s="7"/>
      <c r="N401" s="7"/>
      <c r="O401" s="9"/>
      <c r="P401" s="7"/>
      <c r="Q401" s="7"/>
      <c r="R401" s="9"/>
      <c r="S401" s="7"/>
      <c r="T401" s="7"/>
      <c r="U401" s="9"/>
      <c r="V401" s="9"/>
      <c r="W401" s="7"/>
      <c r="X401" s="7"/>
      <c r="Y401" s="9"/>
      <c r="Z401" s="7"/>
      <c r="AA401" s="7"/>
      <c r="AB401" s="9"/>
      <c r="AC401" s="97"/>
      <c r="AD401" s="47"/>
      <c r="AE401" s="47"/>
      <c r="AF401" s="9"/>
      <c r="AG401" s="50"/>
      <c r="AH401" s="9"/>
      <c r="AI401" s="3"/>
      <c r="AJ401" s="9"/>
      <c r="AK401" s="9"/>
      <c r="AL401" s="9"/>
      <c r="AM401" s="9"/>
      <c r="AN401" s="9"/>
      <c r="AO401" s="9"/>
      <c r="AP401" s="50"/>
    </row>
    <row r="402" spans="2:42" x14ac:dyDescent="0.35">
      <c r="B402" s="3"/>
      <c r="C402" s="5"/>
      <c r="D402" s="100"/>
      <c r="E402" s="3"/>
      <c r="F402" s="3"/>
      <c r="G402" s="7"/>
      <c r="H402" s="56"/>
      <c r="I402" s="7"/>
      <c r="J402" s="7"/>
      <c r="K402" s="7"/>
      <c r="L402" s="9"/>
      <c r="M402" s="7"/>
      <c r="N402" s="7"/>
      <c r="O402" s="9"/>
      <c r="P402" s="7"/>
      <c r="Q402" s="7"/>
      <c r="R402" s="9"/>
      <c r="S402" s="7"/>
      <c r="T402" s="7"/>
      <c r="U402" s="9"/>
      <c r="V402" s="9"/>
      <c r="W402" s="7"/>
      <c r="X402" s="7"/>
      <c r="Y402" s="9"/>
      <c r="Z402" s="7"/>
      <c r="AA402" s="7"/>
      <c r="AB402" s="9"/>
      <c r="AC402" s="97"/>
      <c r="AD402" s="47"/>
      <c r="AE402" s="47"/>
      <c r="AF402" s="9"/>
      <c r="AG402" s="50"/>
      <c r="AH402" s="9"/>
      <c r="AI402" s="3"/>
      <c r="AJ402" s="9"/>
      <c r="AK402" s="9"/>
      <c r="AL402" s="9"/>
      <c r="AM402" s="9"/>
      <c r="AN402" s="9"/>
      <c r="AO402" s="9"/>
      <c r="AP402" s="50"/>
    </row>
    <row r="403" spans="2:42" x14ac:dyDescent="0.35">
      <c r="B403" s="3"/>
      <c r="C403" s="5"/>
      <c r="D403" s="100"/>
      <c r="E403" s="3"/>
      <c r="F403" s="3"/>
      <c r="G403" s="7"/>
      <c r="H403" s="56"/>
      <c r="I403" s="7"/>
      <c r="J403" s="7"/>
      <c r="K403" s="7"/>
      <c r="L403" s="9"/>
      <c r="M403" s="7"/>
      <c r="N403" s="7"/>
      <c r="O403" s="9"/>
      <c r="P403" s="7"/>
      <c r="Q403" s="7"/>
      <c r="R403" s="9"/>
      <c r="S403" s="7"/>
      <c r="T403" s="7"/>
      <c r="U403" s="9"/>
      <c r="V403" s="9"/>
      <c r="W403" s="7"/>
      <c r="X403" s="7"/>
      <c r="Y403" s="9"/>
      <c r="Z403" s="7"/>
      <c r="AA403" s="7"/>
      <c r="AB403" s="9"/>
      <c r="AC403" s="97"/>
      <c r="AD403" s="47"/>
      <c r="AE403" s="47"/>
      <c r="AF403" s="9"/>
      <c r="AG403" s="50"/>
      <c r="AH403" s="9"/>
      <c r="AI403" s="3"/>
      <c r="AJ403" s="9"/>
      <c r="AK403" s="9"/>
      <c r="AL403" s="9"/>
      <c r="AM403" s="9"/>
      <c r="AN403" s="9"/>
      <c r="AO403" s="9"/>
      <c r="AP403" s="50"/>
    </row>
    <row r="404" spans="2:42" x14ac:dyDescent="0.35">
      <c r="B404" s="3"/>
      <c r="C404" s="5"/>
      <c r="D404" s="100"/>
      <c r="E404" s="3"/>
      <c r="F404" s="3"/>
      <c r="G404" s="7"/>
      <c r="H404" s="56"/>
      <c r="I404" s="7"/>
      <c r="J404" s="7"/>
      <c r="K404" s="7"/>
      <c r="L404" s="9"/>
      <c r="M404" s="7"/>
      <c r="N404" s="7"/>
      <c r="O404" s="9"/>
      <c r="P404" s="7"/>
      <c r="Q404" s="7"/>
      <c r="R404" s="9"/>
      <c r="S404" s="7"/>
      <c r="T404" s="7"/>
      <c r="U404" s="9"/>
      <c r="V404" s="9"/>
      <c r="W404" s="7"/>
      <c r="X404" s="7"/>
      <c r="Y404" s="9"/>
      <c r="Z404" s="7"/>
      <c r="AA404" s="7"/>
      <c r="AB404" s="9"/>
      <c r="AC404" s="97"/>
      <c r="AD404" s="47"/>
      <c r="AE404" s="47"/>
      <c r="AF404" s="9"/>
      <c r="AG404" s="50"/>
      <c r="AH404" s="9"/>
      <c r="AI404" s="3"/>
      <c r="AJ404" s="9"/>
      <c r="AK404" s="9"/>
      <c r="AL404" s="9"/>
      <c r="AM404" s="9"/>
      <c r="AN404" s="9"/>
      <c r="AO404" s="9"/>
      <c r="AP404" s="50"/>
    </row>
    <row r="405" spans="2:42" x14ac:dyDescent="0.35">
      <c r="B405" s="3"/>
      <c r="C405" s="5"/>
      <c r="D405" s="100"/>
      <c r="E405" s="3"/>
      <c r="F405" s="3"/>
      <c r="G405" s="7"/>
      <c r="H405" s="56"/>
      <c r="I405" s="7"/>
      <c r="J405" s="7"/>
      <c r="K405" s="7"/>
      <c r="L405" s="9"/>
      <c r="M405" s="7"/>
      <c r="N405" s="7"/>
      <c r="O405" s="9"/>
      <c r="P405" s="7"/>
      <c r="Q405" s="7"/>
      <c r="R405" s="9"/>
      <c r="S405" s="7"/>
      <c r="T405" s="7"/>
      <c r="U405" s="9"/>
      <c r="V405" s="9"/>
      <c r="W405" s="7"/>
      <c r="X405" s="7"/>
      <c r="Y405" s="9"/>
      <c r="Z405" s="7"/>
      <c r="AA405" s="7"/>
      <c r="AB405" s="9"/>
      <c r="AC405" s="97"/>
      <c r="AD405" s="47"/>
      <c r="AE405" s="47"/>
      <c r="AF405" s="9"/>
      <c r="AG405" s="50"/>
      <c r="AH405" s="9"/>
      <c r="AI405" s="3"/>
      <c r="AJ405" s="9"/>
      <c r="AK405" s="9"/>
      <c r="AL405" s="9"/>
      <c r="AM405" s="9"/>
      <c r="AN405" s="9"/>
      <c r="AO405" s="9"/>
      <c r="AP405" s="50"/>
    </row>
    <row r="406" spans="2:42" x14ac:dyDescent="0.35">
      <c r="B406" s="3"/>
      <c r="C406" s="5"/>
      <c r="D406" s="100"/>
      <c r="E406" s="3"/>
      <c r="F406" s="3"/>
      <c r="G406" s="7"/>
      <c r="H406" s="56"/>
      <c r="I406" s="7"/>
      <c r="J406" s="7"/>
      <c r="K406" s="7"/>
      <c r="L406" s="9"/>
      <c r="M406" s="7"/>
      <c r="N406" s="7"/>
      <c r="O406" s="9"/>
      <c r="P406" s="7"/>
      <c r="Q406" s="7"/>
      <c r="R406" s="9"/>
      <c r="S406" s="7"/>
      <c r="T406" s="7"/>
      <c r="U406" s="9"/>
      <c r="V406" s="9"/>
      <c r="W406" s="7"/>
      <c r="X406" s="7"/>
      <c r="Y406" s="9"/>
      <c r="Z406" s="7"/>
      <c r="AA406" s="7"/>
      <c r="AB406" s="9"/>
      <c r="AC406" s="97"/>
      <c r="AD406" s="47"/>
      <c r="AE406" s="47"/>
      <c r="AF406" s="9"/>
      <c r="AG406" s="50"/>
      <c r="AH406" s="9"/>
      <c r="AI406" s="3"/>
      <c r="AJ406" s="9"/>
      <c r="AK406" s="9"/>
      <c r="AL406" s="9"/>
      <c r="AM406" s="9"/>
      <c r="AN406" s="9"/>
      <c r="AO406" s="9"/>
      <c r="AP406" s="50"/>
    </row>
    <row r="407" spans="2:42" x14ac:dyDescent="0.35">
      <c r="B407" s="3"/>
      <c r="C407" s="5"/>
      <c r="D407" s="100"/>
      <c r="E407" s="3"/>
      <c r="F407" s="3"/>
      <c r="G407" s="7"/>
      <c r="H407" s="56"/>
      <c r="I407" s="7"/>
      <c r="J407" s="7"/>
      <c r="K407" s="7"/>
      <c r="L407" s="9"/>
      <c r="M407" s="7"/>
      <c r="N407" s="7"/>
      <c r="O407" s="9"/>
      <c r="P407" s="7"/>
      <c r="Q407" s="7"/>
      <c r="R407" s="9"/>
      <c r="S407" s="7"/>
      <c r="T407" s="7"/>
      <c r="U407" s="9"/>
      <c r="V407" s="9"/>
      <c r="W407" s="7"/>
      <c r="X407" s="7"/>
      <c r="Y407" s="9"/>
      <c r="Z407" s="7"/>
      <c r="AA407" s="7"/>
      <c r="AB407" s="9"/>
      <c r="AC407" s="97"/>
      <c r="AD407" s="47"/>
      <c r="AE407" s="47"/>
      <c r="AF407" s="9"/>
      <c r="AG407" s="50"/>
      <c r="AH407" s="9"/>
      <c r="AI407" s="3"/>
      <c r="AJ407" s="9"/>
      <c r="AK407" s="9"/>
      <c r="AL407" s="9"/>
      <c r="AM407" s="9"/>
      <c r="AN407" s="9"/>
      <c r="AO407" s="9"/>
      <c r="AP407" s="50"/>
    </row>
    <row r="408" spans="2:42" x14ac:dyDescent="0.35">
      <c r="B408" s="3"/>
      <c r="C408" s="5"/>
      <c r="D408" s="100"/>
      <c r="E408" s="3"/>
      <c r="F408" s="3"/>
      <c r="G408" s="7"/>
      <c r="H408" s="56"/>
      <c r="I408" s="7"/>
      <c r="J408" s="7"/>
      <c r="K408" s="7"/>
      <c r="L408" s="9"/>
      <c r="M408" s="7"/>
      <c r="N408" s="7"/>
      <c r="O408" s="9"/>
      <c r="P408" s="7"/>
      <c r="Q408" s="7"/>
      <c r="R408" s="9"/>
      <c r="S408" s="7"/>
      <c r="T408" s="7"/>
      <c r="U408" s="9"/>
      <c r="V408" s="9"/>
      <c r="W408" s="7"/>
      <c r="X408" s="7"/>
      <c r="Y408" s="9"/>
      <c r="Z408" s="7"/>
      <c r="AA408" s="7"/>
      <c r="AB408" s="9"/>
      <c r="AC408" s="97"/>
      <c r="AD408" s="47"/>
      <c r="AE408" s="47"/>
      <c r="AF408" s="9"/>
      <c r="AG408" s="50"/>
      <c r="AH408" s="9"/>
      <c r="AI408" s="3"/>
      <c r="AJ408" s="9"/>
      <c r="AK408" s="9"/>
      <c r="AL408" s="9"/>
      <c r="AM408" s="9"/>
      <c r="AN408" s="9"/>
      <c r="AO408" s="9"/>
      <c r="AP408" s="50"/>
    </row>
    <row r="409" spans="2:42" x14ac:dyDescent="0.35">
      <c r="B409" s="3"/>
      <c r="C409" s="5"/>
      <c r="D409" s="100"/>
      <c r="E409" s="3"/>
      <c r="F409" s="3"/>
      <c r="G409" s="7"/>
      <c r="H409" s="56"/>
      <c r="I409" s="7"/>
      <c r="J409" s="7"/>
      <c r="K409" s="7"/>
      <c r="L409" s="9"/>
      <c r="M409" s="7"/>
      <c r="N409" s="7"/>
      <c r="O409" s="9"/>
      <c r="P409" s="7"/>
      <c r="Q409" s="7"/>
      <c r="R409" s="9"/>
      <c r="S409" s="7"/>
      <c r="T409" s="7"/>
      <c r="U409" s="9"/>
      <c r="V409" s="9"/>
      <c r="W409" s="7"/>
      <c r="X409" s="7"/>
      <c r="Y409" s="9"/>
      <c r="Z409" s="7"/>
      <c r="AA409" s="7"/>
      <c r="AB409" s="9"/>
      <c r="AC409" s="97"/>
      <c r="AD409" s="47"/>
      <c r="AE409" s="47"/>
      <c r="AF409" s="9"/>
      <c r="AG409" s="50"/>
      <c r="AH409" s="9"/>
      <c r="AI409" s="3"/>
      <c r="AJ409" s="9"/>
      <c r="AK409" s="9"/>
      <c r="AL409" s="9"/>
      <c r="AM409" s="9"/>
      <c r="AN409" s="9"/>
      <c r="AO409" s="9"/>
      <c r="AP409" s="50"/>
    </row>
    <row r="410" spans="2:42" x14ac:dyDescent="0.35">
      <c r="B410" s="3"/>
      <c r="C410" s="5"/>
      <c r="D410" s="100"/>
      <c r="E410" s="3"/>
      <c r="F410" s="3"/>
      <c r="G410" s="7"/>
      <c r="H410" s="56"/>
      <c r="I410" s="7"/>
      <c r="J410" s="7"/>
      <c r="K410" s="7"/>
      <c r="L410" s="9"/>
      <c r="M410" s="7"/>
      <c r="N410" s="7"/>
      <c r="O410" s="9"/>
      <c r="P410" s="7"/>
      <c r="Q410" s="7"/>
      <c r="R410" s="9"/>
      <c r="S410" s="7"/>
      <c r="T410" s="7"/>
      <c r="U410" s="9"/>
      <c r="V410" s="9"/>
      <c r="W410" s="7"/>
      <c r="X410" s="7"/>
      <c r="Y410" s="9"/>
      <c r="Z410" s="7"/>
      <c r="AA410" s="7"/>
      <c r="AB410" s="9"/>
      <c r="AC410" s="97"/>
      <c r="AD410" s="47"/>
      <c r="AE410" s="47"/>
      <c r="AF410" s="9"/>
      <c r="AG410" s="50"/>
      <c r="AH410" s="9"/>
      <c r="AI410" s="3"/>
      <c r="AJ410" s="9"/>
      <c r="AK410" s="9"/>
      <c r="AL410" s="9"/>
      <c r="AM410" s="9"/>
      <c r="AN410" s="9"/>
      <c r="AO410" s="9"/>
      <c r="AP410" s="50"/>
    </row>
    <row r="411" spans="2:42" x14ac:dyDescent="0.35">
      <c r="B411" s="3"/>
      <c r="C411" s="5"/>
      <c r="D411" s="100"/>
      <c r="E411" s="3"/>
      <c r="F411" s="3"/>
      <c r="G411" s="7"/>
      <c r="H411" s="56"/>
      <c r="I411" s="7"/>
      <c r="J411" s="7"/>
      <c r="K411" s="7"/>
      <c r="L411" s="9"/>
      <c r="M411" s="7"/>
      <c r="N411" s="7"/>
      <c r="O411" s="9"/>
      <c r="P411" s="7"/>
      <c r="Q411" s="7"/>
      <c r="R411" s="9"/>
      <c r="S411" s="7"/>
      <c r="T411" s="7"/>
      <c r="U411" s="9"/>
      <c r="V411" s="9"/>
      <c r="W411" s="7"/>
      <c r="X411" s="7"/>
      <c r="Y411" s="9"/>
      <c r="Z411" s="7"/>
      <c r="AA411" s="7"/>
      <c r="AB411" s="9"/>
      <c r="AC411" s="97"/>
      <c r="AD411" s="47"/>
      <c r="AE411" s="47"/>
      <c r="AF411" s="9"/>
      <c r="AG411" s="50"/>
      <c r="AH411" s="9"/>
      <c r="AI411" s="3"/>
      <c r="AJ411" s="9"/>
      <c r="AK411" s="9"/>
      <c r="AL411" s="9"/>
      <c r="AM411" s="9"/>
      <c r="AN411" s="9"/>
      <c r="AO411" s="9"/>
      <c r="AP411" s="50"/>
    </row>
    <row r="412" spans="2:42" x14ac:dyDescent="0.35">
      <c r="B412" s="3"/>
      <c r="C412" s="5"/>
      <c r="D412" s="100"/>
      <c r="E412" s="3"/>
      <c r="F412" s="3"/>
      <c r="G412" s="7"/>
      <c r="H412" s="56"/>
      <c r="I412" s="7"/>
      <c r="J412" s="7"/>
      <c r="K412" s="7"/>
      <c r="L412" s="9"/>
      <c r="M412" s="7"/>
      <c r="N412" s="7"/>
      <c r="O412" s="9"/>
      <c r="P412" s="7"/>
      <c r="Q412" s="7"/>
      <c r="R412" s="9"/>
      <c r="S412" s="7"/>
      <c r="T412" s="7"/>
      <c r="U412" s="9"/>
      <c r="V412" s="9"/>
      <c r="W412" s="7"/>
      <c r="X412" s="7"/>
      <c r="Y412" s="9"/>
      <c r="Z412" s="7"/>
      <c r="AA412" s="7"/>
      <c r="AB412" s="9"/>
      <c r="AC412" s="97"/>
      <c r="AD412" s="47"/>
      <c r="AE412" s="47"/>
      <c r="AF412" s="9"/>
      <c r="AG412" s="50"/>
      <c r="AH412" s="9"/>
      <c r="AI412" s="3"/>
      <c r="AJ412" s="9"/>
      <c r="AK412" s="9"/>
      <c r="AL412" s="9"/>
      <c r="AM412" s="9"/>
      <c r="AN412" s="9"/>
      <c r="AO412" s="9"/>
      <c r="AP412" s="50"/>
    </row>
    <row r="413" spans="2:42" x14ac:dyDescent="0.35">
      <c r="B413" s="3"/>
      <c r="C413" s="5"/>
      <c r="D413" s="100"/>
      <c r="E413" s="3"/>
      <c r="F413" s="3"/>
      <c r="G413" s="7"/>
      <c r="H413" s="56"/>
      <c r="I413" s="7"/>
      <c r="J413" s="7"/>
      <c r="K413" s="7"/>
      <c r="L413" s="9"/>
      <c r="M413" s="7"/>
      <c r="N413" s="7"/>
      <c r="O413" s="9"/>
      <c r="P413" s="7"/>
      <c r="Q413" s="7"/>
      <c r="R413" s="9"/>
      <c r="S413" s="7"/>
      <c r="T413" s="7"/>
      <c r="U413" s="9"/>
      <c r="V413" s="9"/>
      <c r="W413" s="7"/>
      <c r="X413" s="7"/>
      <c r="Y413" s="9"/>
      <c r="Z413" s="7"/>
      <c r="AA413" s="7"/>
      <c r="AB413" s="9"/>
      <c r="AC413" s="97"/>
      <c r="AD413" s="47"/>
      <c r="AE413" s="47"/>
      <c r="AF413" s="9"/>
      <c r="AG413" s="50"/>
      <c r="AH413" s="9"/>
      <c r="AI413" s="3"/>
      <c r="AJ413" s="9"/>
      <c r="AK413" s="9"/>
      <c r="AL413" s="9"/>
      <c r="AM413" s="9"/>
      <c r="AN413" s="9"/>
      <c r="AO413" s="9"/>
      <c r="AP413" s="50"/>
    </row>
    <row r="414" spans="2:42" x14ac:dyDescent="0.35">
      <c r="B414" s="3"/>
      <c r="C414" s="5"/>
      <c r="D414" s="100"/>
      <c r="E414" s="3"/>
      <c r="F414" s="3"/>
      <c r="G414" s="7"/>
      <c r="H414" s="56"/>
      <c r="I414" s="7"/>
      <c r="J414" s="7"/>
      <c r="K414" s="7"/>
      <c r="L414" s="9"/>
      <c r="M414" s="7"/>
      <c r="N414" s="7"/>
      <c r="O414" s="9"/>
      <c r="P414" s="7"/>
      <c r="Q414" s="7"/>
      <c r="R414" s="9"/>
      <c r="S414" s="7"/>
      <c r="T414" s="7"/>
      <c r="U414" s="9"/>
      <c r="V414" s="9"/>
      <c r="W414" s="7"/>
      <c r="X414" s="7"/>
      <c r="Y414" s="9"/>
      <c r="Z414" s="7"/>
      <c r="AA414" s="7"/>
      <c r="AB414" s="9"/>
      <c r="AC414" s="97"/>
      <c r="AD414" s="47"/>
      <c r="AE414" s="47"/>
      <c r="AF414" s="9"/>
      <c r="AG414" s="50"/>
      <c r="AH414" s="9"/>
      <c r="AI414" s="3"/>
      <c r="AJ414" s="9"/>
      <c r="AK414" s="9"/>
      <c r="AL414" s="9"/>
      <c r="AM414" s="9"/>
      <c r="AN414" s="9"/>
      <c r="AO414" s="9"/>
      <c r="AP414" s="50"/>
    </row>
    <row r="415" spans="2:42" x14ac:dyDescent="0.35">
      <c r="B415" s="3"/>
      <c r="C415" s="5"/>
      <c r="D415" s="100"/>
      <c r="E415" s="3"/>
      <c r="F415" s="3"/>
      <c r="G415" s="7"/>
      <c r="H415" s="56"/>
      <c r="I415" s="7"/>
      <c r="J415" s="7"/>
      <c r="K415" s="7"/>
      <c r="L415" s="9"/>
      <c r="M415" s="7"/>
      <c r="N415" s="7"/>
      <c r="O415" s="9"/>
      <c r="P415" s="7"/>
      <c r="Q415" s="7"/>
      <c r="R415" s="9"/>
      <c r="S415" s="7"/>
      <c r="T415" s="7"/>
      <c r="U415" s="9"/>
      <c r="V415" s="9"/>
      <c r="W415" s="7"/>
      <c r="X415" s="7"/>
      <c r="Y415" s="9"/>
      <c r="Z415" s="7"/>
      <c r="AA415" s="7"/>
      <c r="AB415" s="9"/>
      <c r="AC415" s="97"/>
      <c r="AD415" s="47"/>
      <c r="AE415" s="47"/>
      <c r="AF415" s="9"/>
      <c r="AG415" s="50"/>
      <c r="AH415" s="9"/>
      <c r="AI415" s="3"/>
      <c r="AJ415" s="9"/>
      <c r="AK415" s="9"/>
      <c r="AL415" s="9"/>
      <c r="AM415" s="9"/>
      <c r="AN415" s="9"/>
      <c r="AO415" s="9"/>
      <c r="AP415" s="50"/>
    </row>
    <row r="416" spans="2:42" x14ac:dyDescent="0.35">
      <c r="B416" s="3"/>
      <c r="C416" s="5"/>
      <c r="D416" s="100"/>
      <c r="E416" s="3"/>
      <c r="F416" s="3"/>
      <c r="G416" s="7"/>
      <c r="H416" s="56"/>
      <c r="I416" s="7"/>
      <c r="J416" s="7"/>
      <c r="K416" s="7"/>
      <c r="L416" s="9"/>
      <c r="M416" s="7"/>
      <c r="N416" s="7"/>
      <c r="O416" s="9"/>
      <c r="P416" s="7"/>
      <c r="Q416" s="7"/>
      <c r="R416" s="9"/>
      <c r="S416" s="7"/>
      <c r="T416" s="7"/>
      <c r="U416" s="9"/>
      <c r="V416" s="9"/>
      <c r="W416" s="7"/>
      <c r="X416" s="7"/>
      <c r="Y416" s="9"/>
      <c r="Z416" s="7"/>
      <c r="AA416" s="7"/>
      <c r="AB416" s="9"/>
      <c r="AC416" s="97"/>
      <c r="AD416" s="47"/>
      <c r="AE416" s="47"/>
      <c r="AF416" s="9"/>
      <c r="AG416" s="50"/>
      <c r="AH416" s="9"/>
      <c r="AI416" s="3"/>
      <c r="AJ416" s="9"/>
      <c r="AK416" s="9"/>
      <c r="AL416" s="9"/>
      <c r="AM416" s="9"/>
      <c r="AN416" s="9"/>
      <c r="AO416" s="9"/>
      <c r="AP416" s="50"/>
    </row>
    <row r="417" spans="2:42" x14ac:dyDescent="0.35">
      <c r="B417" s="3"/>
      <c r="C417" s="5"/>
      <c r="D417" s="100"/>
      <c r="E417" s="3"/>
      <c r="F417" s="3"/>
      <c r="G417" s="7"/>
      <c r="H417" s="56"/>
      <c r="I417" s="7"/>
      <c r="J417" s="7"/>
      <c r="K417" s="7"/>
      <c r="L417" s="9"/>
      <c r="M417" s="7"/>
      <c r="N417" s="7"/>
      <c r="O417" s="9"/>
      <c r="P417" s="7"/>
      <c r="Q417" s="7"/>
      <c r="R417" s="9"/>
      <c r="S417" s="7"/>
      <c r="T417" s="7"/>
      <c r="U417" s="9"/>
      <c r="V417" s="9"/>
      <c r="W417" s="7"/>
      <c r="X417" s="7"/>
      <c r="Y417" s="9"/>
      <c r="Z417" s="7"/>
      <c r="AA417" s="7"/>
      <c r="AB417" s="9"/>
      <c r="AC417" s="97"/>
      <c r="AD417" s="47"/>
      <c r="AE417" s="47"/>
      <c r="AF417" s="9"/>
      <c r="AG417" s="50"/>
      <c r="AH417" s="9"/>
      <c r="AI417" s="3"/>
      <c r="AJ417" s="9"/>
      <c r="AK417" s="9"/>
      <c r="AL417" s="9"/>
      <c r="AM417" s="9"/>
      <c r="AN417" s="9"/>
      <c r="AO417" s="9"/>
      <c r="AP417" s="50"/>
    </row>
    <row r="418" spans="2:42" x14ac:dyDescent="0.35">
      <c r="B418" s="3"/>
      <c r="C418" s="5"/>
      <c r="D418" s="100"/>
      <c r="E418" s="3"/>
      <c r="F418" s="3"/>
      <c r="G418" s="7"/>
      <c r="H418" s="56"/>
      <c r="I418" s="7"/>
      <c r="J418" s="7"/>
      <c r="K418" s="7"/>
      <c r="L418" s="9"/>
      <c r="M418" s="7"/>
      <c r="N418" s="7"/>
      <c r="O418" s="9"/>
      <c r="P418" s="7"/>
      <c r="Q418" s="7"/>
      <c r="R418" s="9"/>
      <c r="S418" s="7"/>
      <c r="T418" s="7"/>
      <c r="U418" s="9"/>
      <c r="V418" s="9"/>
      <c r="W418" s="7"/>
      <c r="X418" s="7"/>
      <c r="Y418" s="9"/>
      <c r="Z418" s="7"/>
      <c r="AA418" s="7"/>
      <c r="AB418" s="9"/>
      <c r="AC418" s="97"/>
      <c r="AD418" s="47"/>
      <c r="AE418" s="47"/>
      <c r="AF418" s="9"/>
      <c r="AG418" s="50"/>
      <c r="AH418" s="9"/>
      <c r="AI418" s="3"/>
      <c r="AJ418" s="9"/>
      <c r="AK418" s="9"/>
      <c r="AL418" s="9"/>
      <c r="AM418" s="9"/>
      <c r="AN418" s="9"/>
      <c r="AO418" s="9"/>
      <c r="AP418" s="50"/>
    </row>
    <row r="419" spans="2:42" x14ac:dyDescent="0.35">
      <c r="B419" s="3"/>
      <c r="C419" s="5"/>
      <c r="D419" s="100"/>
      <c r="E419" s="3"/>
      <c r="F419" s="3"/>
      <c r="G419" s="7"/>
      <c r="H419" s="56"/>
      <c r="I419" s="7"/>
      <c r="J419" s="7"/>
      <c r="K419" s="7"/>
      <c r="L419" s="9"/>
      <c r="M419" s="7"/>
      <c r="N419" s="7"/>
      <c r="O419" s="9"/>
      <c r="P419" s="7"/>
      <c r="Q419" s="7"/>
      <c r="R419" s="9"/>
      <c r="S419" s="7"/>
      <c r="T419" s="7"/>
      <c r="U419" s="9"/>
      <c r="V419" s="9"/>
      <c r="W419" s="7"/>
      <c r="X419" s="7"/>
      <c r="Y419" s="9"/>
      <c r="Z419" s="7"/>
      <c r="AA419" s="7"/>
      <c r="AB419" s="9"/>
      <c r="AC419" s="97"/>
      <c r="AD419" s="47"/>
      <c r="AE419" s="47"/>
      <c r="AF419" s="9"/>
      <c r="AG419" s="50"/>
      <c r="AH419" s="9"/>
      <c r="AI419" s="3"/>
      <c r="AJ419" s="9"/>
      <c r="AK419" s="9"/>
      <c r="AL419" s="9"/>
      <c r="AM419" s="9"/>
      <c r="AN419" s="9"/>
      <c r="AO419" s="9"/>
      <c r="AP419" s="50"/>
    </row>
    <row r="420" spans="2:42" x14ac:dyDescent="0.35">
      <c r="B420" s="3"/>
      <c r="C420" s="5"/>
      <c r="D420" s="100"/>
      <c r="E420" s="3"/>
      <c r="F420" s="3"/>
      <c r="G420" s="7"/>
      <c r="H420" s="56"/>
      <c r="I420" s="7"/>
      <c r="J420" s="7"/>
      <c r="K420" s="7"/>
      <c r="L420" s="9"/>
      <c r="M420" s="7"/>
      <c r="N420" s="7"/>
      <c r="O420" s="9"/>
      <c r="P420" s="7"/>
      <c r="Q420" s="7"/>
      <c r="R420" s="9"/>
      <c r="S420" s="7"/>
      <c r="T420" s="7"/>
      <c r="U420" s="9"/>
      <c r="V420" s="9"/>
      <c r="W420" s="7"/>
      <c r="X420" s="7"/>
      <c r="Y420" s="9"/>
      <c r="Z420" s="7"/>
      <c r="AA420" s="7"/>
      <c r="AB420" s="9"/>
      <c r="AC420" s="97"/>
      <c r="AD420" s="47"/>
      <c r="AE420" s="47"/>
      <c r="AF420" s="9"/>
      <c r="AG420" s="50"/>
      <c r="AH420" s="9"/>
      <c r="AI420" s="3"/>
      <c r="AJ420" s="9"/>
      <c r="AK420" s="9"/>
      <c r="AL420" s="9"/>
      <c r="AM420" s="9"/>
      <c r="AN420" s="9"/>
      <c r="AO420" s="9"/>
      <c r="AP420" s="50"/>
    </row>
    <row r="421" spans="2:42" x14ac:dyDescent="0.35">
      <c r="B421" s="3"/>
      <c r="C421" s="5"/>
      <c r="D421" s="100"/>
      <c r="E421" s="3"/>
      <c r="F421" s="3"/>
      <c r="G421" s="7"/>
      <c r="H421" s="56"/>
      <c r="I421" s="7"/>
      <c r="J421" s="7"/>
      <c r="K421" s="7"/>
      <c r="L421" s="9"/>
      <c r="M421" s="7"/>
      <c r="N421" s="7"/>
      <c r="O421" s="9"/>
      <c r="P421" s="7"/>
      <c r="Q421" s="7"/>
      <c r="R421" s="9"/>
      <c r="S421" s="7"/>
      <c r="T421" s="7"/>
      <c r="U421" s="9"/>
      <c r="V421" s="9"/>
      <c r="W421" s="7"/>
      <c r="X421" s="7"/>
      <c r="Y421" s="9"/>
      <c r="Z421" s="7"/>
      <c r="AA421" s="7"/>
      <c r="AB421" s="9"/>
      <c r="AC421" s="97"/>
      <c r="AD421" s="47"/>
      <c r="AE421" s="47"/>
      <c r="AF421" s="9"/>
      <c r="AG421" s="50"/>
      <c r="AH421" s="9"/>
      <c r="AI421" s="3"/>
      <c r="AJ421" s="9"/>
      <c r="AK421" s="9"/>
      <c r="AL421" s="9"/>
      <c r="AM421" s="9"/>
      <c r="AN421" s="9"/>
      <c r="AO421" s="9"/>
      <c r="AP421" s="50"/>
    </row>
    <row r="422" spans="2:42" x14ac:dyDescent="0.35">
      <c r="B422" s="3"/>
      <c r="C422" s="5"/>
      <c r="D422" s="100"/>
      <c r="E422" s="3"/>
      <c r="F422" s="3"/>
      <c r="G422" s="7"/>
      <c r="H422" s="56"/>
      <c r="I422" s="7"/>
      <c r="J422" s="7"/>
      <c r="K422" s="7"/>
      <c r="L422" s="9"/>
      <c r="M422" s="7"/>
      <c r="N422" s="7"/>
      <c r="O422" s="9"/>
      <c r="P422" s="7"/>
      <c r="Q422" s="7"/>
      <c r="R422" s="9"/>
      <c r="S422" s="7"/>
      <c r="T422" s="7"/>
      <c r="U422" s="9"/>
      <c r="V422" s="9"/>
      <c r="W422" s="7"/>
      <c r="X422" s="7"/>
      <c r="Y422" s="9"/>
      <c r="Z422" s="7"/>
      <c r="AA422" s="7"/>
      <c r="AB422" s="9"/>
      <c r="AC422" s="97"/>
      <c r="AD422" s="47"/>
      <c r="AE422" s="47"/>
      <c r="AF422" s="9"/>
      <c r="AG422" s="50"/>
      <c r="AH422" s="9"/>
      <c r="AI422" s="3"/>
      <c r="AJ422" s="9"/>
      <c r="AK422" s="9"/>
      <c r="AL422" s="9"/>
      <c r="AM422" s="9"/>
      <c r="AN422" s="9"/>
      <c r="AO422" s="9"/>
      <c r="AP422" s="50"/>
    </row>
    <row r="423" spans="2:42" x14ac:dyDescent="0.35">
      <c r="B423" s="3"/>
      <c r="C423" s="5"/>
      <c r="D423" s="100"/>
      <c r="E423" s="3"/>
      <c r="F423" s="3"/>
      <c r="G423" s="7"/>
      <c r="H423" s="56"/>
      <c r="I423" s="7"/>
      <c r="J423" s="7"/>
      <c r="K423" s="7"/>
      <c r="L423" s="9"/>
      <c r="M423" s="7"/>
      <c r="N423" s="7"/>
      <c r="O423" s="9"/>
      <c r="P423" s="7"/>
      <c r="Q423" s="7"/>
      <c r="R423" s="9"/>
      <c r="S423" s="7"/>
      <c r="T423" s="7"/>
      <c r="U423" s="9"/>
      <c r="V423" s="9"/>
      <c r="W423" s="7"/>
      <c r="X423" s="7"/>
      <c r="Y423" s="9"/>
      <c r="Z423" s="7"/>
      <c r="AA423" s="7"/>
      <c r="AB423" s="9"/>
      <c r="AC423" s="97"/>
      <c r="AD423" s="47"/>
      <c r="AE423" s="47"/>
      <c r="AF423" s="9"/>
      <c r="AG423" s="50"/>
      <c r="AH423" s="9"/>
      <c r="AI423" s="3"/>
      <c r="AJ423" s="9"/>
      <c r="AK423" s="9"/>
      <c r="AL423" s="9"/>
      <c r="AM423" s="9"/>
      <c r="AN423" s="9"/>
      <c r="AO423" s="9"/>
      <c r="AP423" s="50"/>
    </row>
    <row r="424" spans="2:42" x14ac:dyDescent="0.35">
      <c r="B424" s="3"/>
      <c r="C424" s="5"/>
      <c r="D424" s="100"/>
      <c r="E424" s="3"/>
      <c r="F424" s="3"/>
      <c r="G424" s="7"/>
      <c r="H424" s="56"/>
      <c r="I424" s="7"/>
      <c r="J424" s="7"/>
      <c r="K424" s="7"/>
      <c r="L424" s="9"/>
      <c r="M424" s="7"/>
      <c r="N424" s="7"/>
      <c r="O424" s="9"/>
      <c r="P424" s="7"/>
      <c r="Q424" s="7"/>
      <c r="R424" s="9"/>
      <c r="S424" s="7"/>
      <c r="T424" s="7"/>
      <c r="U424" s="9"/>
      <c r="V424" s="9"/>
      <c r="W424" s="7"/>
      <c r="X424" s="7"/>
      <c r="Y424" s="9"/>
      <c r="Z424" s="7"/>
      <c r="AA424" s="7"/>
      <c r="AB424" s="9"/>
      <c r="AC424" s="97"/>
      <c r="AD424" s="47"/>
      <c r="AE424" s="47"/>
      <c r="AF424" s="9"/>
      <c r="AG424" s="50"/>
      <c r="AH424" s="9"/>
      <c r="AI424" s="3"/>
      <c r="AJ424" s="9"/>
      <c r="AK424" s="9"/>
      <c r="AL424" s="9"/>
      <c r="AM424" s="9"/>
      <c r="AN424" s="9"/>
      <c r="AO424" s="9"/>
      <c r="AP424" s="50"/>
    </row>
    <row r="425" spans="2:42" x14ac:dyDescent="0.35">
      <c r="B425" s="3"/>
      <c r="C425" s="5"/>
      <c r="D425" s="100"/>
      <c r="E425" s="3"/>
      <c r="F425" s="3"/>
      <c r="G425" s="7"/>
      <c r="H425" s="56"/>
      <c r="I425" s="7"/>
      <c r="J425" s="7"/>
      <c r="K425" s="7"/>
      <c r="L425" s="9"/>
      <c r="M425" s="7"/>
      <c r="N425" s="7"/>
      <c r="O425" s="9"/>
      <c r="P425" s="7"/>
      <c r="Q425" s="7"/>
      <c r="R425" s="9"/>
      <c r="S425" s="7"/>
      <c r="T425" s="7"/>
      <c r="U425" s="9"/>
      <c r="V425" s="9"/>
      <c r="W425" s="7"/>
      <c r="X425" s="7"/>
      <c r="Y425" s="9"/>
      <c r="Z425" s="7"/>
      <c r="AA425" s="7"/>
      <c r="AB425" s="9"/>
      <c r="AC425" s="97"/>
      <c r="AD425" s="47"/>
      <c r="AE425" s="47"/>
      <c r="AF425" s="9"/>
      <c r="AG425" s="50"/>
      <c r="AH425" s="9"/>
      <c r="AI425" s="3"/>
      <c r="AJ425" s="9"/>
      <c r="AK425" s="9"/>
      <c r="AL425" s="9"/>
      <c r="AM425" s="9"/>
      <c r="AN425" s="9"/>
      <c r="AO425" s="9"/>
      <c r="AP425" s="50"/>
    </row>
    <row r="426" spans="2:42" x14ac:dyDescent="0.35">
      <c r="B426" s="3"/>
      <c r="C426" s="5"/>
      <c r="D426" s="100"/>
      <c r="E426" s="3"/>
      <c r="F426" s="3"/>
      <c r="G426" s="7"/>
      <c r="H426" s="56"/>
      <c r="I426" s="7"/>
      <c r="J426" s="7"/>
      <c r="K426" s="7"/>
      <c r="L426" s="9"/>
      <c r="M426" s="7"/>
      <c r="N426" s="7"/>
      <c r="O426" s="9"/>
      <c r="P426" s="7"/>
      <c r="Q426" s="7"/>
      <c r="R426" s="9"/>
      <c r="S426" s="7"/>
      <c r="T426" s="7"/>
      <c r="U426" s="9"/>
      <c r="V426" s="9"/>
      <c r="W426" s="7"/>
      <c r="X426" s="7"/>
      <c r="Y426" s="9"/>
      <c r="Z426" s="7"/>
      <c r="AA426" s="7"/>
      <c r="AB426" s="9"/>
      <c r="AC426" s="97"/>
      <c r="AD426" s="47"/>
      <c r="AE426" s="47"/>
      <c r="AF426" s="9"/>
      <c r="AG426" s="50"/>
      <c r="AH426" s="9"/>
      <c r="AI426" s="3"/>
      <c r="AJ426" s="9"/>
      <c r="AK426" s="9"/>
      <c r="AL426" s="9"/>
      <c r="AM426" s="9"/>
      <c r="AN426" s="9"/>
      <c r="AO426" s="9"/>
      <c r="AP426" s="50"/>
    </row>
    <row r="427" spans="2:42" x14ac:dyDescent="0.35">
      <c r="B427" s="3"/>
      <c r="C427" s="5"/>
      <c r="D427" s="100"/>
      <c r="E427" s="3"/>
      <c r="F427" s="3"/>
      <c r="G427" s="7"/>
      <c r="H427" s="56"/>
      <c r="I427" s="7"/>
      <c r="J427" s="7"/>
      <c r="K427" s="7"/>
      <c r="L427" s="9"/>
      <c r="M427" s="7"/>
      <c r="N427" s="7"/>
      <c r="O427" s="9"/>
      <c r="P427" s="7"/>
      <c r="Q427" s="7"/>
      <c r="R427" s="9"/>
      <c r="S427" s="7"/>
      <c r="T427" s="7"/>
      <c r="U427" s="9"/>
      <c r="V427" s="9"/>
      <c r="W427" s="7"/>
      <c r="X427" s="7"/>
      <c r="Y427" s="9"/>
      <c r="Z427" s="7"/>
      <c r="AA427" s="7"/>
      <c r="AB427" s="9"/>
      <c r="AC427" s="97"/>
      <c r="AD427" s="47"/>
      <c r="AE427" s="47"/>
      <c r="AF427" s="9"/>
      <c r="AG427" s="50"/>
      <c r="AH427" s="9"/>
      <c r="AI427" s="3"/>
      <c r="AJ427" s="9"/>
      <c r="AK427" s="9"/>
      <c r="AL427" s="9"/>
      <c r="AM427" s="9"/>
      <c r="AN427" s="9"/>
      <c r="AO427" s="9"/>
      <c r="AP427" s="50"/>
    </row>
    <row r="428" spans="2:42" x14ac:dyDescent="0.35">
      <c r="B428" s="3"/>
      <c r="C428" s="5"/>
      <c r="D428" s="100"/>
      <c r="E428" s="3"/>
      <c r="F428" s="3"/>
      <c r="G428" s="7"/>
      <c r="H428" s="56"/>
      <c r="I428" s="7"/>
      <c r="J428" s="7"/>
      <c r="K428" s="7"/>
      <c r="L428" s="9"/>
      <c r="M428" s="7"/>
      <c r="N428" s="7"/>
      <c r="O428" s="9"/>
      <c r="P428" s="7"/>
      <c r="Q428" s="7"/>
      <c r="R428" s="9"/>
      <c r="S428" s="7"/>
      <c r="T428" s="7"/>
      <c r="U428" s="9"/>
      <c r="V428" s="9"/>
      <c r="W428" s="7"/>
      <c r="X428" s="7"/>
      <c r="Y428" s="9"/>
      <c r="Z428" s="7"/>
      <c r="AA428" s="7"/>
      <c r="AB428" s="9"/>
      <c r="AC428" s="97"/>
      <c r="AD428" s="47"/>
      <c r="AE428" s="47"/>
      <c r="AF428" s="9"/>
      <c r="AG428" s="50"/>
      <c r="AH428" s="9"/>
      <c r="AI428" s="3"/>
      <c r="AJ428" s="9"/>
      <c r="AK428" s="9"/>
      <c r="AL428" s="9"/>
      <c r="AM428" s="9"/>
      <c r="AN428" s="9"/>
      <c r="AO428" s="9"/>
      <c r="AP428" s="50"/>
    </row>
    <row r="429" spans="2:42" x14ac:dyDescent="0.35">
      <c r="B429" s="3"/>
      <c r="C429" s="5"/>
      <c r="D429" s="100"/>
      <c r="E429" s="3"/>
      <c r="F429" s="3"/>
      <c r="G429" s="7"/>
      <c r="H429" s="56"/>
      <c r="I429" s="7"/>
      <c r="J429" s="7"/>
      <c r="K429" s="7"/>
      <c r="L429" s="9"/>
      <c r="M429" s="7"/>
      <c r="N429" s="7"/>
      <c r="O429" s="9"/>
      <c r="P429" s="7"/>
      <c r="Q429" s="7"/>
      <c r="R429" s="9"/>
      <c r="S429" s="7"/>
      <c r="T429" s="7"/>
      <c r="U429" s="9"/>
      <c r="V429" s="9"/>
      <c r="W429" s="7"/>
      <c r="X429" s="7"/>
      <c r="Y429" s="9"/>
      <c r="Z429" s="7"/>
      <c r="AA429" s="7"/>
      <c r="AB429" s="9"/>
      <c r="AC429" s="97"/>
      <c r="AD429" s="47"/>
      <c r="AE429" s="47"/>
      <c r="AF429" s="9"/>
      <c r="AG429" s="50"/>
      <c r="AH429" s="9"/>
      <c r="AI429" s="3"/>
      <c r="AJ429" s="9"/>
      <c r="AK429" s="9"/>
      <c r="AL429" s="9"/>
      <c r="AM429" s="9"/>
      <c r="AN429" s="9"/>
      <c r="AO429" s="9"/>
      <c r="AP429" s="50"/>
    </row>
    <row r="430" spans="2:42" x14ac:dyDescent="0.35">
      <c r="B430" s="3"/>
      <c r="C430" s="5"/>
      <c r="D430" s="100"/>
      <c r="E430" s="3"/>
      <c r="F430" s="3"/>
      <c r="G430" s="7"/>
      <c r="H430" s="56"/>
      <c r="I430" s="7"/>
      <c r="J430" s="7"/>
      <c r="K430" s="7"/>
      <c r="L430" s="9"/>
      <c r="M430" s="7"/>
      <c r="N430" s="7"/>
      <c r="O430" s="9"/>
      <c r="P430" s="7"/>
      <c r="Q430" s="7"/>
      <c r="R430" s="9"/>
      <c r="S430" s="7"/>
      <c r="T430" s="7"/>
      <c r="U430" s="9"/>
      <c r="V430" s="9"/>
      <c r="W430" s="7"/>
      <c r="X430" s="7"/>
      <c r="Y430" s="9"/>
      <c r="Z430" s="7"/>
      <c r="AA430" s="7"/>
      <c r="AB430" s="9"/>
      <c r="AC430" s="97"/>
      <c r="AD430" s="47"/>
      <c r="AE430" s="47"/>
      <c r="AF430" s="9"/>
      <c r="AG430" s="50"/>
      <c r="AH430" s="9"/>
      <c r="AI430" s="3"/>
      <c r="AJ430" s="9"/>
      <c r="AK430" s="9"/>
      <c r="AL430" s="9"/>
      <c r="AM430" s="9"/>
      <c r="AN430" s="9"/>
      <c r="AO430" s="9"/>
      <c r="AP430" s="50"/>
    </row>
    <row r="431" spans="2:42" x14ac:dyDescent="0.35">
      <c r="B431" s="3"/>
      <c r="C431" s="5"/>
      <c r="D431" s="100"/>
      <c r="E431" s="3"/>
      <c r="F431" s="3"/>
      <c r="G431" s="7"/>
      <c r="H431" s="56"/>
      <c r="I431" s="7"/>
      <c r="J431" s="7"/>
      <c r="K431" s="7"/>
      <c r="L431" s="9"/>
      <c r="M431" s="7"/>
      <c r="N431" s="7"/>
      <c r="O431" s="9"/>
      <c r="P431" s="7"/>
      <c r="Q431" s="7"/>
      <c r="R431" s="9"/>
      <c r="S431" s="7"/>
      <c r="T431" s="7"/>
      <c r="U431" s="9"/>
      <c r="V431" s="9"/>
      <c r="W431" s="7"/>
      <c r="X431" s="7"/>
      <c r="Y431" s="9"/>
      <c r="Z431" s="7"/>
      <c r="AA431" s="7"/>
      <c r="AB431" s="9"/>
      <c r="AC431" s="97"/>
      <c r="AD431" s="47"/>
      <c r="AE431" s="47"/>
      <c r="AF431" s="9"/>
      <c r="AG431" s="50"/>
      <c r="AH431" s="9"/>
      <c r="AI431" s="3"/>
      <c r="AJ431" s="9"/>
      <c r="AK431" s="9"/>
      <c r="AL431" s="9"/>
      <c r="AM431" s="9"/>
      <c r="AN431" s="9"/>
      <c r="AO431" s="9"/>
      <c r="AP431" s="50"/>
    </row>
    <row r="432" spans="2:42" x14ac:dyDescent="0.35">
      <c r="B432" s="3"/>
      <c r="C432" s="5"/>
      <c r="D432" s="100"/>
      <c r="E432" s="3"/>
      <c r="F432" s="3"/>
      <c r="G432" s="7"/>
      <c r="H432" s="56"/>
      <c r="I432" s="7"/>
      <c r="J432" s="7"/>
      <c r="K432" s="7"/>
      <c r="L432" s="9"/>
      <c r="M432" s="7"/>
      <c r="N432" s="7"/>
      <c r="O432" s="9"/>
      <c r="P432" s="7"/>
      <c r="Q432" s="7"/>
      <c r="R432" s="9"/>
      <c r="S432" s="7"/>
      <c r="T432" s="7"/>
      <c r="U432" s="9"/>
      <c r="V432" s="9"/>
      <c r="W432" s="7"/>
      <c r="X432" s="7"/>
      <c r="Y432" s="9"/>
      <c r="Z432" s="7"/>
      <c r="AA432" s="7"/>
      <c r="AB432" s="9"/>
      <c r="AC432" s="97"/>
      <c r="AD432" s="47"/>
      <c r="AE432" s="47"/>
      <c r="AF432" s="9"/>
      <c r="AG432" s="50"/>
      <c r="AH432" s="9"/>
      <c r="AI432" s="3"/>
      <c r="AJ432" s="9"/>
      <c r="AK432" s="9"/>
      <c r="AL432" s="9"/>
      <c r="AM432" s="9"/>
      <c r="AN432" s="9"/>
      <c r="AO432" s="9"/>
      <c r="AP432" s="50"/>
    </row>
    <row r="433" spans="2:42" x14ac:dyDescent="0.35">
      <c r="B433" s="3"/>
      <c r="C433" s="5"/>
      <c r="D433" s="100"/>
      <c r="E433" s="3"/>
      <c r="F433" s="3"/>
      <c r="G433" s="7"/>
      <c r="H433" s="56"/>
      <c r="I433" s="7"/>
      <c r="J433" s="7"/>
      <c r="K433" s="7"/>
      <c r="L433" s="9"/>
      <c r="M433" s="7"/>
      <c r="N433" s="7"/>
      <c r="O433" s="9"/>
      <c r="P433" s="7"/>
      <c r="Q433" s="7"/>
      <c r="R433" s="9"/>
      <c r="S433" s="7"/>
      <c r="T433" s="7"/>
      <c r="U433" s="9"/>
      <c r="V433" s="9"/>
      <c r="W433" s="7"/>
      <c r="X433" s="7"/>
      <c r="Y433" s="9"/>
      <c r="Z433" s="7"/>
      <c r="AA433" s="7"/>
      <c r="AB433" s="9"/>
      <c r="AC433" s="97"/>
      <c r="AD433" s="47"/>
      <c r="AE433" s="47"/>
      <c r="AF433" s="9"/>
      <c r="AG433" s="50"/>
      <c r="AH433" s="9"/>
      <c r="AI433" s="3"/>
      <c r="AJ433" s="9"/>
      <c r="AK433" s="9"/>
      <c r="AL433" s="9"/>
      <c r="AM433" s="9"/>
      <c r="AN433" s="9"/>
      <c r="AO433" s="9"/>
      <c r="AP433" s="50"/>
    </row>
    <row r="434" spans="2:42" x14ac:dyDescent="0.35">
      <c r="B434" s="3"/>
      <c r="C434" s="5"/>
      <c r="D434" s="100"/>
      <c r="E434" s="3"/>
      <c r="F434" s="3"/>
      <c r="G434" s="7"/>
      <c r="H434" s="56"/>
      <c r="I434" s="7"/>
      <c r="J434" s="7"/>
      <c r="K434" s="7"/>
      <c r="L434" s="9"/>
      <c r="M434" s="7"/>
      <c r="N434" s="7"/>
      <c r="O434" s="9"/>
      <c r="P434" s="7"/>
      <c r="Q434" s="7"/>
      <c r="R434" s="9"/>
      <c r="S434" s="7"/>
      <c r="T434" s="7"/>
      <c r="U434" s="9"/>
      <c r="V434" s="9"/>
      <c r="W434" s="7"/>
      <c r="X434" s="7"/>
      <c r="Y434" s="9"/>
      <c r="Z434" s="7"/>
      <c r="AA434" s="7"/>
      <c r="AB434" s="9"/>
      <c r="AC434" s="97"/>
      <c r="AD434" s="47"/>
      <c r="AE434" s="47"/>
      <c r="AF434" s="9"/>
      <c r="AG434" s="50"/>
      <c r="AH434" s="9"/>
      <c r="AI434" s="3"/>
      <c r="AJ434" s="9"/>
      <c r="AK434" s="9"/>
      <c r="AL434" s="9"/>
      <c r="AM434" s="9"/>
      <c r="AN434" s="9"/>
      <c r="AO434" s="9"/>
      <c r="AP434" s="50"/>
    </row>
    <row r="435" spans="2:42" x14ac:dyDescent="0.35">
      <c r="B435" s="3"/>
      <c r="C435" s="5"/>
      <c r="D435" s="100"/>
      <c r="E435" s="3"/>
      <c r="F435" s="3"/>
      <c r="G435" s="7"/>
      <c r="H435" s="56"/>
      <c r="I435" s="7"/>
      <c r="J435" s="7"/>
      <c r="K435" s="7"/>
      <c r="L435" s="9"/>
      <c r="M435" s="7"/>
      <c r="N435" s="7"/>
      <c r="O435" s="9"/>
      <c r="P435" s="7"/>
      <c r="Q435" s="7"/>
      <c r="R435" s="9"/>
      <c r="S435" s="7"/>
      <c r="T435" s="7"/>
      <c r="U435" s="9"/>
      <c r="V435" s="9"/>
      <c r="W435" s="7"/>
      <c r="X435" s="7"/>
      <c r="Y435" s="9"/>
      <c r="Z435" s="7"/>
      <c r="AA435" s="7"/>
      <c r="AB435" s="9"/>
      <c r="AC435" s="97"/>
      <c r="AD435" s="47"/>
      <c r="AE435" s="47"/>
      <c r="AF435" s="9"/>
      <c r="AG435" s="50"/>
      <c r="AH435" s="9"/>
      <c r="AI435" s="3"/>
      <c r="AJ435" s="9"/>
      <c r="AK435" s="9"/>
      <c r="AL435" s="9"/>
      <c r="AM435" s="9"/>
      <c r="AN435" s="9"/>
      <c r="AO435" s="9"/>
      <c r="AP435" s="50"/>
    </row>
    <row r="436" spans="2:42" x14ac:dyDescent="0.35">
      <c r="B436" s="3"/>
      <c r="C436" s="5"/>
      <c r="D436" s="100"/>
      <c r="E436" s="3"/>
      <c r="F436" s="3"/>
      <c r="G436" s="7"/>
      <c r="H436" s="56"/>
      <c r="I436" s="7"/>
      <c r="J436" s="7"/>
      <c r="K436" s="7"/>
      <c r="L436" s="9"/>
      <c r="M436" s="7"/>
      <c r="N436" s="7"/>
      <c r="O436" s="9"/>
      <c r="P436" s="7"/>
      <c r="Q436" s="7"/>
      <c r="R436" s="9"/>
      <c r="S436" s="7"/>
      <c r="T436" s="7"/>
      <c r="U436" s="9"/>
      <c r="V436" s="9"/>
      <c r="W436" s="7"/>
      <c r="X436" s="7"/>
      <c r="Y436" s="9"/>
      <c r="Z436" s="7"/>
      <c r="AA436" s="7"/>
      <c r="AB436" s="9"/>
      <c r="AC436" s="97"/>
      <c r="AD436" s="47"/>
      <c r="AE436" s="47"/>
      <c r="AF436" s="9"/>
      <c r="AG436" s="50"/>
      <c r="AH436" s="9"/>
      <c r="AI436" s="3"/>
      <c r="AJ436" s="9"/>
      <c r="AK436" s="9"/>
      <c r="AL436" s="9"/>
      <c r="AM436" s="9"/>
      <c r="AN436" s="9"/>
      <c r="AO436" s="9"/>
      <c r="AP436" s="50"/>
    </row>
    <row r="437" spans="2:42" x14ac:dyDescent="0.35">
      <c r="B437" s="3"/>
      <c r="C437" s="5"/>
      <c r="D437" s="100"/>
      <c r="E437" s="3"/>
      <c r="F437" s="3"/>
      <c r="G437" s="7"/>
      <c r="H437" s="56"/>
      <c r="I437" s="7"/>
      <c r="J437" s="7"/>
      <c r="K437" s="7"/>
      <c r="L437" s="9"/>
      <c r="M437" s="7"/>
      <c r="N437" s="7"/>
      <c r="O437" s="9"/>
      <c r="P437" s="7"/>
      <c r="Q437" s="7"/>
      <c r="R437" s="9"/>
      <c r="S437" s="7"/>
      <c r="T437" s="7"/>
      <c r="U437" s="9"/>
      <c r="V437" s="9"/>
      <c r="W437" s="7"/>
      <c r="X437" s="7"/>
      <c r="Y437" s="9"/>
      <c r="Z437" s="7"/>
      <c r="AA437" s="7"/>
      <c r="AB437" s="9"/>
      <c r="AC437" s="97"/>
      <c r="AD437" s="47"/>
      <c r="AE437" s="47"/>
      <c r="AF437" s="9"/>
      <c r="AG437" s="50"/>
      <c r="AH437" s="9"/>
      <c r="AI437" s="3"/>
      <c r="AJ437" s="9"/>
      <c r="AK437" s="9"/>
      <c r="AL437" s="9"/>
      <c r="AM437" s="9"/>
      <c r="AN437" s="9"/>
      <c r="AO437" s="9"/>
      <c r="AP437" s="50"/>
    </row>
    <row r="438" spans="2:42" x14ac:dyDescent="0.35">
      <c r="B438" s="3"/>
      <c r="C438" s="5"/>
      <c r="D438" s="100"/>
      <c r="E438" s="3"/>
      <c r="F438" s="3"/>
      <c r="G438" s="7"/>
      <c r="H438" s="56"/>
      <c r="I438" s="7"/>
      <c r="J438" s="7"/>
      <c r="K438" s="7"/>
      <c r="L438" s="9"/>
      <c r="M438" s="7"/>
      <c r="N438" s="7"/>
      <c r="O438" s="9"/>
      <c r="P438" s="7"/>
      <c r="Q438" s="7"/>
      <c r="R438" s="9"/>
      <c r="S438" s="7"/>
      <c r="T438" s="7"/>
      <c r="U438" s="9"/>
      <c r="V438" s="9"/>
      <c r="W438" s="7"/>
      <c r="X438" s="7"/>
      <c r="Y438" s="9"/>
      <c r="Z438" s="7"/>
      <c r="AA438" s="7"/>
      <c r="AB438" s="9"/>
      <c r="AC438" s="97"/>
      <c r="AD438" s="47"/>
      <c r="AE438" s="47"/>
      <c r="AF438" s="9"/>
      <c r="AG438" s="50"/>
      <c r="AH438" s="9"/>
      <c r="AI438" s="3"/>
      <c r="AJ438" s="9"/>
      <c r="AK438" s="9"/>
      <c r="AL438" s="9"/>
      <c r="AM438" s="9"/>
      <c r="AN438" s="9"/>
      <c r="AO438" s="9"/>
      <c r="AP438" s="50"/>
    </row>
    <row r="439" spans="2:42" x14ac:dyDescent="0.35">
      <c r="B439" s="3"/>
      <c r="C439" s="5"/>
      <c r="D439" s="100"/>
      <c r="E439" s="3"/>
      <c r="F439" s="3"/>
      <c r="G439" s="7"/>
      <c r="H439" s="56"/>
      <c r="I439" s="7"/>
      <c r="J439" s="7"/>
      <c r="K439" s="7"/>
      <c r="L439" s="9"/>
      <c r="M439" s="7"/>
      <c r="N439" s="7"/>
      <c r="O439" s="9"/>
      <c r="P439" s="7"/>
      <c r="Q439" s="7"/>
      <c r="R439" s="9"/>
      <c r="S439" s="7"/>
      <c r="T439" s="7"/>
      <c r="U439" s="9"/>
      <c r="V439" s="9"/>
      <c r="W439" s="7"/>
      <c r="X439" s="7"/>
      <c r="Y439" s="9"/>
      <c r="Z439" s="7"/>
      <c r="AA439" s="7"/>
      <c r="AB439" s="9"/>
      <c r="AC439" s="97"/>
      <c r="AD439" s="47"/>
      <c r="AE439" s="47"/>
      <c r="AF439" s="9"/>
      <c r="AG439" s="50"/>
      <c r="AH439" s="9"/>
      <c r="AI439" s="3"/>
      <c r="AJ439" s="9"/>
      <c r="AK439" s="9"/>
      <c r="AL439" s="9"/>
      <c r="AM439" s="9"/>
      <c r="AN439" s="9"/>
      <c r="AO439" s="9"/>
      <c r="AP439" s="50"/>
    </row>
    <row r="440" spans="2:42" x14ac:dyDescent="0.35">
      <c r="B440" s="3"/>
      <c r="C440" s="5"/>
      <c r="D440" s="100"/>
      <c r="E440" s="3"/>
      <c r="F440" s="3"/>
      <c r="G440" s="7"/>
      <c r="H440" s="56"/>
      <c r="I440" s="7"/>
      <c r="J440" s="7"/>
      <c r="K440" s="7"/>
      <c r="L440" s="9"/>
      <c r="M440" s="7"/>
      <c r="N440" s="7"/>
      <c r="O440" s="9"/>
      <c r="P440" s="7"/>
      <c r="Q440" s="7"/>
      <c r="R440" s="9"/>
      <c r="S440" s="7"/>
      <c r="T440" s="7"/>
      <c r="U440" s="9"/>
      <c r="V440" s="9"/>
      <c r="W440" s="7"/>
      <c r="X440" s="7"/>
      <c r="Y440" s="9"/>
      <c r="Z440" s="7"/>
      <c r="AA440" s="7"/>
      <c r="AB440" s="9"/>
      <c r="AC440" s="97"/>
      <c r="AD440" s="47"/>
      <c r="AE440" s="47"/>
      <c r="AF440" s="9"/>
      <c r="AG440" s="50"/>
      <c r="AH440" s="9"/>
      <c r="AI440" s="3"/>
      <c r="AJ440" s="9"/>
      <c r="AK440" s="9"/>
      <c r="AL440" s="9"/>
      <c r="AM440" s="9"/>
      <c r="AN440" s="9"/>
      <c r="AO440" s="9"/>
      <c r="AP440" s="50"/>
    </row>
    <row r="441" spans="2:42" x14ac:dyDescent="0.35">
      <c r="B441" s="3"/>
      <c r="C441" s="5"/>
      <c r="D441" s="100"/>
      <c r="E441" s="3"/>
      <c r="F441" s="3"/>
      <c r="G441" s="7"/>
      <c r="H441" s="56"/>
      <c r="I441" s="7"/>
      <c r="J441" s="7"/>
      <c r="K441" s="7"/>
      <c r="L441" s="9"/>
      <c r="M441" s="7"/>
      <c r="N441" s="7"/>
      <c r="O441" s="9"/>
      <c r="P441" s="7"/>
      <c r="Q441" s="7"/>
      <c r="R441" s="9"/>
      <c r="S441" s="7"/>
      <c r="T441" s="7"/>
      <c r="U441" s="9"/>
      <c r="V441" s="9"/>
      <c r="W441" s="7"/>
      <c r="X441" s="7"/>
      <c r="Y441" s="9"/>
      <c r="Z441" s="7"/>
      <c r="AA441" s="7"/>
      <c r="AB441" s="9"/>
      <c r="AC441" s="97"/>
      <c r="AD441" s="47"/>
      <c r="AE441" s="47"/>
      <c r="AF441" s="9"/>
      <c r="AG441" s="50"/>
      <c r="AH441" s="9"/>
      <c r="AI441" s="3"/>
      <c r="AJ441" s="9"/>
      <c r="AK441" s="9"/>
      <c r="AL441" s="9"/>
      <c r="AM441" s="9"/>
      <c r="AN441" s="9"/>
      <c r="AO441" s="9"/>
      <c r="AP441" s="50"/>
    </row>
    <row r="442" spans="2:42" x14ac:dyDescent="0.35">
      <c r="B442" s="3"/>
      <c r="C442" s="5"/>
      <c r="D442" s="100"/>
      <c r="E442" s="3"/>
      <c r="F442" s="3"/>
      <c r="G442" s="7"/>
      <c r="H442" s="56"/>
      <c r="I442" s="7"/>
      <c r="J442" s="7"/>
      <c r="K442" s="7"/>
      <c r="L442" s="9"/>
      <c r="M442" s="7"/>
      <c r="N442" s="7"/>
      <c r="O442" s="9"/>
      <c r="P442" s="7"/>
      <c r="Q442" s="7"/>
      <c r="R442" s="9"/>
      <c r="S442" s="7"/>
      <c r="T442" s="7"/>
      <c r="U442" s="9"/>
      <c r="V442" s="9"/>
      <c r="W442" s="7"/>
      <c r="X442" s="7"/>
      <c r="Y442" s="9"/>
      <c r="Z442" s="7"/>
      <c r="AA442" s="7"/>
      <c r="AB442" s="9"/>
      <c r="AC442" s="97"/>
      <c r="AD442" s="47"/>
      <c r="AE442" s="47"/>
      <c r="AF442" s="9"/>
      <c r="AG442" s="50"/>
      <c r="AH442" s="9"/>
      <c r="AI442" s="3"/>
      <c r="AJ442" s="9"/>
      <c r="AK442" s="9"/>
      <c r="AL442" s="9"/>
      <c r="AM442" s="9"/>
      <c r="AN442" s="9"/>
      <c r="AO442" s="9"/>
      <c r="AP442" s="50"/>
    </row>
    <row r="443" spans="2:42" x14ac:dyDescent="0.35">
      <c r="B443" s="3"/>
      <c r="C443" s="5"/>
      <c r="D443" s="100"/>
      <c r="E443" s="3"/>
      <c r="F443" s="3"/>
      <c r="G443" s="7"/>
      <c r="H443" s="56"/>
      <c r="I443" s="7"/>
      <c r="J443" s="7"/>
      <c r="K443" s="7"/>
      <c r="L443" s="9"/>
      <c r="M443" s="7"/>
      <c r="N443" s="7"/>
      <c r="O443" s="9"/>
      <c r="P443" s="7"/>
      <c r="Q443" s="7"/>
      <c r="R443" s="9"/>
      <c r="S443" s="7"/>
      <c r="T443" s="7"/>
      <c r="U443" s="9"/>
      <c r="V443" s="9"/>
      <c r="W443" s="7"/>
      <c r="X443" s="7"/>
      <c r="Y443" s="9"/>
      <c r="Z443" s="7"/>
      <c r="AA443" s="7"/>
      <c r="AB443" s="9"/>
      <c r="AC443" s="97"/>
      <c r="AD443" s="47"/>
      <c r="AE443" s="47"/>
      <c r="AF443" s="9"/>
      <c r="AG443" s="50"/>
      <c r="AH443" s="9"/>
      <c r="AI443" s="3"/>
      <c r="AJ443" s="9"/>
      <c r="AK443" s="9"/>
      <c r="AL443" s="9"/>
      <c r="AM443" s="9"/>
      <c r="AN443" s="9"/>
      <c r="AO443" s="9"/>
      <c r="AP443" s="50"/>
    </row>
    <row r="444" spans="2:42" x14ac:dyDescent="0.35">
      <c r="B444" s="3"/>
      <c r="C444" s="5"/>
      <c r="D444" s="100"/>
      <c r="E444" s="3"/>
      <c r="F444" s="3"/>
      <c r="G444" s="7"/>
      <c r="H444" s="56"/>
      <c r="I444" s="7"/>
      <c r="J444" s="7"/>
      <c r="K444" s="7"/>
      <c r="L444" s="9"/>
      <c r="M444" s="7"/>
      <c r="N444" s="7"/>
      <c r="O444" s="9"/>
      <c r="P444" s="7"/>
      <c r="Q444" s="7"/>
      <c r="R444" s="9"/>
      <c r="S444" s="7"/>
      <c r="T444" s="7"/>
      <c r="U444" s="9"/>
      <c r="V444" s="9"/>
      <c r="W444" s="7"/>
      <c r="X444" s="7"/>
      <c r="Y444" s="9"/>
      <c r="Z444" s="7"/>
      <c r="AA444" s="7"/>
      <c r="AB444" s="9"/>
      <c r="AC444" s="97"/>
      <c r="AD444" s="47"/>
      <c r="AE444" s="47"/>
      <c r="AF444" s="9"/>
      <c r="AG444" s="50"/>
      <c r="AH444" s="9"/>
      <c r="AI444" s="3"/>
      <c r="AJ444" s="9"/>
      <c r="AK444" s="9"/>
      <c r="AL444" s="9"/>
      <c r="AM444" s="9"/>
      <c r="AN444" s="9"/>
      <c r="AO444" s="9"/>
      <c r="AP444" s="50"/>
    </row>
    <row r="445" spans="2:42" x14ac:dyDescent="0.35">
      <c r="B445" s="3"/>
      <c r="C445" s="5"/>
      <c r="D445" s="100"/>
      <c r="E445" s="3"/>
      <c r="F445" s="3"/>
      <c r="G445" s="7"/>
      <c r="H445" s="56"/>
      <c r="I445" s="7"/>
      <c r="J445" s="7"/>
      <c r="K445" s="7"/>
      <c r="L445" s="9"/>
      <c r="M445" s="7"/>
      <c r="N445" s="7"/>
      <c r="O445" s="9"/>
      <c r="P445" s="7"/>
      <c r="Q445" s="7"/>
      <c r="R445" s="9"/>
      <c r="S445" s="7"/>
      <c r="T445" s="7"/>
      <c r="U445" s="9"/>
      <c r="V445" s="9"/>
      <c r="W445" s="7"/>
      <c r="X445" s="7"/>
      <c r="Y445" s="9"/>
      <c r="Z445" s="7"/>
      <c r="AA445" s="7"/>
      <c r="AB445" s="9"/>
      <c r="AC445" s="97"/>
      <c r="AD445" s="47"/>
      <c r="AE445" s="47"/>
      <c r="AF445" s="9"/>
      <c r="AG445" s="50"/>
      <c r="AH445" s="9"/>
      <c r="AI445" s="3"/>
      <c r="AJ445" s="9"/>
      <c r="AK445" s="9"/>
      <c r="AL445" s="9"/>
      <c r="AM445" s="9"/>
      <c r="AN445" s="9"/>
      <c r="AO445" s="9"/>
      <c r="AP445" s="50"/>
    </row>
    <row r="446" spans="2:42" x14ac:dyDescent="0.35">
      <c r="B446" s="3"/>
      <c r="C446" s="5"/>
      <c r="D446" s="100"/>
      <c r="E446" s="3"/>
      <c r="F446" s="3"/>
      <c r="G446" s="7"/>
      <c r="H446" s="56"/>
      <c r="I446" s="7"/>
      <c r="J446" s="7"/>
      <c r="K446" s="7"/>
      <c r="L446" s="9"/>
      <c r="M446" s="7"/>
      <c r="N446" s="7"/>
      <c r="O446" s="9"/>
      <c r="P446" s="7"/>
      <c r="Q446" s="7"/>
      <c r="R446" s="9"/>
      <c r="S446" s="7"/>
      <c r="T446" s="7"/>
      <c r="U446" s="9"/>
      <c r="V446" s="9"/>
      <c r="W446" s="7"/>
      <c r="X446" s="7"/>
      <c r="Y446" s="9"/>
      <c r="Z446" s="7"/>
      <c r="AA446" s="7"/>
      <c r="AB446" s="9"/>
      <c r="AC446" s="97"/>
      <c r="AD446" s="47"/>
      <c r="AE446" s="47"/>
      <c r="AF446" s="9"/>
      <c r="AG446" s="50"/>
      <c r="AH446" s="9"/>
      <c r="AI446" s="3"/>
      <c r="AJ446" s="9"/>
      <c r="AK446" s="9"/>
      <c r="AL446" s="9"/>
      <c r="AM446" s="9"/>
      <c r="AN446" s="9"/>
      <c r="AO446" s="9"/>
      <c r="AP446" s="50"/>
    </row>
    <row r="447" spans="2:42" x14ac:dyDescent="0.35">
      <c r="B447" s="3"/>
      <c r="C447" s="5"/>
      <c r="D447" s="100"/>
      <c r="E447" s="3"/>
      <c r="F447" s="3"/>
      <c r="G447" s="7"/>
      <c r="H447" s="56"/>
      <c r="I447" s="7"/>
      <c r="J447" s="7"/>
      <c r="K447" s="7"/>
      <c r="L447" s="9"/>
      <c r="M447" s="7"/>
      <c r="N447" s="7"/>
      <c r="O447" s="9"/>
      <c r="P447" s="7"/>
      <c r="Q447" s="7"/>
      <c r="R447" s="9"/>
      <c r="S447" s="7"/>
      <c r="T447" s="7"/>
      <c r="U447" s="9"/>
      <c r="V447" s="9"/>
      <c r="W447" s="7"/>
      <c r="X447" s="7"/>
      <c r="Y447" s="9"/>
      <c r="Z447" s="7"/>
      <c r="AA447" s="7"/>
      <c r="AB447" s="9"/>
      <c r="AC447" s="97"/>
      <c r="AD447" s="47"/>
      <c r="AE447" s="47"/>
      <c r="AF447" s="9"/>
      <c r="AG447" s="50"/>
      <c r="AH447" s="9"/>
      <c r="AI447" s="3"/>
      <c r="AJ447" s="9"/>
      <c r="AK447" s="9"/>
      <c r="AL447" s="9"/>
      <c r="AM447" s="9"/>
      <c r="AN447" s="9"/>
      <c r="AO447" s="9"/>
      <c r="AP447" s="50"/>
    </row>
    <row r="448" spans="2:42" x14ac:dyDescent="0.35">
      <c r="B448" s="3"/>
      <c r="C448" s="5"/>
      <c r="D448" s="100"/>
      <c r="E448" s="3"/>
      <c r="F448" s="3"/>
      <c r="G448" s="7"/>
      <c r="H448" s="56"/>
      <c r="I448" s="7"/>
      <c r="J448" s="7"/>
      <c r="K448" s="7"/>
      <c r="L448" s="9"/>
      <c r="M448" s="7"/>
      <c r="N448" s="7"/>
      <c r="O448" s="9"/>
      <c r="P448" s="7"/>
      <c r="Q448" s="7"/>
      <c r="R448" s="9"/>
      <c r="S448" s="7"/>
      <c r="T448" s="7"/>
      <c r="U448" s="9"/>
      <c r="V448" s="9"/>
      <c r="W448" s="7"/>
      <c r="X448" s="7"/>
      <c r="Y448" s="9"/>
      <c r="Z448" s="7"/>
      <c r="AA448" s="7"/>
      <c r="AB448" s="9"/>
      <c r="AC448" s="97"/>
      <c r="AD448" s="47"/>
      <c r="AE448" s="47"/>
      <c r="AF448" s="9"/>
      <c r="AG448" s="50"/>
      <c r="AH448" s="9"/>
      <c r="AI448" s="3"/>
      <c r="AJ448" s="9"/>
      <c r="AK448" s="9"/>
      <c r="AL448" s="9"/>
      <c r="AM448" s="9"/>
      <c r="AN448" s="9"/>
      <c r="AO448" s="9"/>
      <c r="AP448" s="50"/>
    </row>
    <row r="449" spans="2:42" x14ac:dyDescent="0.35">
      <c r="B449" s="3"/>
      <c r="C449" s="5"/>
      <c r="D449" s="100"/>
      <c r="E449" s="3"/>
      <c r="F449" s="3"/>
      <c r="G449" s="7"/>
      <c r="H449" s="56"/>
      <c r="I449" s="7"/>
      <c r="J449" s="7"/>
      <c r="K449" s="7"/>
      <c r="L449" s="9"/>
      <c r="M449" s="7"/>
      <c r="N449" s="7"/>
      <c r="O449" s="9"/>
      <c r="P449" s="7"/>
      <c r="Q449" s="7"/>
      <c r="R449" s="9"/>
      <c r="S449" s="7"/>
      <c r="T449" s="7"/>
      <c r="U449" s="9"/>
      <c r="V449" s="9"/>
      <c r="W449" s="7"/>
      <c r="X449" s="7"/>
      <c r="Y449" s="9"/>
      <c r="Z449" s="7"/>
      <c r="AA449" s="7"/>
      <c r="AB449" s="9"/>
      <c r="AC449" s="97"/>
      <c r="AD449" s="47"/>
      <c r="AE449" s="47"/>
      <c r="AF449" s="9"/>
      <c r="AG449" s="50"/>
      <c r="AH449" s="9"/>
      <c r="AI449" s="3"/>
      <c r="AJ449" s="9"/>
      <c r="AK449" s="9"/>
      <c r="AL449" s="9"/>
      <c r="AM449" s="9"/>
      <c r="AN449" s="9"/>
      <c r="AO449" s="9"/>
      <c r="AP449" s="50"/>
    </row>
    <row r="450" spans="2:42" x14ac:dyDescent="0.35">
      <c r="B450" s="3"/>
      <c r="C450" s="5"/>
      <c r="D450" s="100"/>
      <c r="E450" s="3"/>
      <c r="F450" s="3"/>
      <c r="G450" s="7"/>
      <c r="H450" s="56"/>
      <c r="I450" s="7"/>
      <c r="J450" s="7"/>
      <c r="K450" s="7"/>
      <c r="L450" s="9"/>
      <c r="M450" s="7"/>
      <c r="N450" s="7"/>
      <c r="O450" s="9"/>
      <c r="P450" s="7"/>
      <c r="Q450" s="7"/>
      <c r="R450" s="9"/>
      <c r="S450" s="7"/>
      <c r="T450" s="7"/>
      <c r="U450" s="9"/>
      <c r="V450" s="9"/>
      <c r="W450" s="7"/>
      <c r="X450" s="7"/>
      <c r="Y450" s="9"/>
      <c r="Z450" s="7"/>
      <c r="AA450" s="7"/>
      <c r="AB450" s="9"/>
      <c r="AC450" s="97"/>
      <c r="AD450" s="47"/>
      <c r="AE450" s="47"/>
      <c r="AF450" s="9"/>
      <c r="AG450" s="50"/>
      <c r="AH450" s="9"/>
      <c r="AI450" s="3"/>
      <c r="AJ450" s="9"/>
      <c r="AK450" s="9"/>
      <c r="AL450" s="9"/>
      <c r="AM450" s="9"/>
      <c r="AN450" s="9"/>
      <c r="AO450" s="9"/>
      <c r="AP450" s="50"/>
    </row>
    <row r="451" spans="2:42" x14ac:dyDescent="0.35">
      <c r="B451" s="3"/>
      <c r="C451" s="5"/>
      <c r="D451" s="100"/>
      <c r="E451" s="3"/>
      <c r="F451" s="3"/>
      <c r="G451" s="7"/>
      <c r="H451" s="56"/>
      <c r="I451" s="7"/>
      <c r="J451" s="7"/>
      <c r="K451" s="7"/>
      <c r="L451" s="9"/>
      <c r="M451" s="7"/>
      <c r="N451" s="7"/>
      <c r="O451" s="9"/>
      <c r="P451" s="7"/>
      <c r="Q451" s="7"/>
      <c r="R451" s="9"/>
      <c r="S451" s="7"/>
      <c r="T451" s="7"/>
      <c r="U451" s="9"/>
      <c r="V451" s="9"/>
      <c r="W451" s="7"/>
      <c r="X451" s="7"/>
      <c r="Y451" s="9"/>
      <c r="Z451" s="7"/>
      <c r="AA451" s="7"/>
      <c r="AB451" s="9"/>
      <c r="AC451" s="97"/>
      <c r="AD451" s="47"/>
      <c r="AE451" s="47"/>
      <c r="AF451" s="9"/>
      <c r="AG451" s="50"/>
      <c r="AH451" s="9"/>
      <c r="AI451" s="3"/>
      <c r="AJ451" s="9"/>
      <c r="AK451" s="9"/>
      <c r="AL451" s="9"/>
      <c r="AM451" s="9"/>
      <c r="AN451" s="9"/>
      <c r="AO451" s="9"/>
      <c r="AP451" s="50"/>
    </row>
    <row r="452" spans="2:42" x14ac:dyDescent="0.35">
      <c r="B452" s="3"/>
      <c r="C452" s="5"/>
      <c r="D452" s="100"/>
      <c r="E452" s="3"/>
      <c r="F452" s="3"/>
      <c r="G452" s="7"/>
      <c r="H452" s="56"/>
      <c r="I452" s="7"/>
      <c r="J452" s="7"/>
      <c r="K452" s="7"/>
      <c r="L452" s="9"/>
      <c r="M452" s="7"/>
      <c r="N452" s="7"/>
      <c r="O452" s="9"/>
      <c r="P452" s="7"/>
      <c r="Q452" s="7"/>
      <c r="R452" s="9"/>
      <c r="S452" s="7"/>
      <c r="T452" s="7"/>
      <c r="U452" s="9"/>
      <c r="V452" s="9"/>
      <c r="W452" s="7"/>
      <c r="X452" s="7"/>
      <c r="Y452" s="9"/>
      <c r="Z452" s="7"/>
      <c r="AA452" s="7"/>
      <c r="AB452" s="9"/>
      <c r="AC452" s="97"/>
      <c r="AD452" s="47"/>
      <c r="AE452" s="47"/>
      <c r="AF452" s="9"/>
      <c r="AG452" s="50"/>
      <c r="AH452" s="9"/>
      <c r="AI452" s="3"/>
      <c r="AJ452" s="9"/>
      <c r="AK452" s="9"/>
      <c r="AL452" s="9"/>
      <c r="AM452" s="9"/>
      <c r="AN452" s="9"/>
      <c r="AO452" s="9"/>
      <c r="AP452" s="50"/>
    </row>
    <row r="453" spans="2:42" x14ac:dyDescent="0.35">
      <c r="B453" s="3"/>
      <c r="C453" s="5"/>
      <c r="D453" s="100"/>
      <c r="E453" s="3"/>
      <c r="F453" s="3"/>
      <c r="G453" s="7"/>
      <c r="H453" s="56"/>
      <c r="I453" s="7"/>
      <c r="J453" s="7"/>
      <c r="K453" s="7"/>
      <c r="L453" s="9"/>
      <c r="M453" s="7"/>
      <c r="N453" s="7"/>
      <c r="O453" s="9"/>
      <c r="P453" s="7"/>
      <c r="Q453" s="7"/>
      <c r="R453" s="9"/>
      <c r="S453" s="7"/>
      <c r="T453" s="7"/>
      <c r="U453" s="9"/>
      <c r="V453" s="9"/>
      <c r="W453" s="7"/>
      <c r="X453" s="7"/>
      <c r="Y453" s="9"/>
      <c r="Z453" s="7"/>
      <c r="AA453" s="7"/>
      <c r="AB453" s="9"/>
      <c r="AC453" s="97"/>
      <c r="AD453" s="47"/>
      <c r="AE453" s="47"/>
      <c r="AF453" s="9"/>
      <c r="AG453" s="50"/>
      <c r="AH453" s="9"/>
      <c r="AI453" s="3"/>
      <c r="AJ453" s="9"/>
      <c r="AK453" s="9"/>
      <c r="AL453" s="9"/>
      <c r="AM453" s="9"/>
      <c r="AN453" s="9"/>
      <c r="AO453" s="9"/>
      <c r="AP453" s="50"/>
    </row>
    <row r="454" spans="2:42" x14ac:dyDescent="0.35">
      <c r="B454" s="3"/>
      <c r="C454" s="5"/>
      <c r="D454" s="100"/>
      <c r="E454" s="3"/>
      <c r="F454" s="3"/>
      <c r="G454" s="7"/>
      <c r="H454" s="56"/>
      <c r="I454" s="7"/>
      <c r="J454" s="7"/>
      <c r="K454" s="7"/>
      <c r="L454" s="9"/>
      <c r="M454" s="7"/>
      <c r="N454" s="7"/>
      <c r="O454" s="9"/>
      <c r="P454" s="7"/>
      <c r="Q454" s="7"/>
      <c r="R454" s="9"/>
      <c r="S454" s="7"/>
      <c r="T454" s="7"/>
      <c r="U454" s="9"/>
      <c r="V454" s="9"/>
      <c r="W454" s="7"/>
      <c r="X454" s="7"/>
      <c r="Y454" s="9"/>
      <c r="Z454" s="7"/>
      <c r="AA454" s="7"/>
      <c r="AB454" s="9"/>
      <c r="AC454" s="97"/>
      <c r="AD454" s="47"/>
      <c r="AE454" s="47"/>
      <c r="AF454" s="9"/>
      <c r="AG454" s="50"/>
      <c r="AH454" s="9"/>
      <c r="AI454" s="3"/>
      <c r="AJ454" s="9"/>
      <c r="AK454" s="9"/>
      <c r="AL454" s="9"/>
      <c r="AM454" s="9"/>
      <c r="AN454" s="9"/>
      <c r="AO454" s="9"/>
      <c r="AP454" s="50"/>
    </row>
    <row r="455" spans="2:42" x14ac:dyDescent="0.35">
      <c r="B455" s="3"/>
      <c r="C455" s="5"/>
      <c r="D455" s="100"/>
      <c r="E455" s="3"/>
      <c r="F455" s="3"/>
      <c r="G455" s="7"/>
      <c r="H455" s="56"/>
      <c r="I455" s="7"/>
      <c r="J455" s="7"/>
      <c r="K455" s="7"/>
      <c r="L455" s="9"/>
      <c r="M455" s="7"/>
      <c r="N455" s="7"/>
      <c r="O455" s="9"/>
      <c r="P455" s="7"/>
      <c r="Q455" s="7"/>
      <c r="R455" s="9"/>
      <c r="S455" s="7"/>
      <c r="T455" s="7"/>
      <c r="U455" s="9"/>
      <c r="V455" s="9"/>
      <c r="W455" s="7"/>
      <c r="X455" s="7"/>
      <c r="Y455" s="9"/>
      <c r="Z455" s="7"/>
      <c r="AA455" s="7"/>
      <c r="AB455" s="9"/>
      <c r="AC455" s="97"/>
      <c r="AD455" s="47"/>
      <c r="AE455" s="47"/>
      <c r="AF455" s="9"/>
      <c r="AG455" s="50"/>
      <c r="AH455" s="9"/>
      <c r="AI455" s="3"/>
      <c r="AJ455" s="9"/>
      <c r="AK455" s="9"/>
      <c r="AL455" s="9"/>
      <c r="AM455" s="9"/>
      <c r="AN455" s="9"/>
      <c r="AO455" s="9"/>
      <c r="AP455" s="50"/>
    </row>
    <row r="456" spans="2:42" x14ac:dyDescent="0.35">
      <c r="B456" s="3"/>
      <c r="C456" s="5"/>
      <c r="D456" s="100"/>
      <c r="E456" s="3"/>
      <c r="F456" s="3"/>
      <c r="G456" s="7"/>
      <c r="H456" s="56"/>
      <c r="I456" s="7"/>
      <c r="J456" s="7"/>
      <c r="K456" s="7"/>
      <c r="L456" s="9"/>
      <c r="M456" s="7"/>
      <c r="N456" s="7"/>
      <c r="O456" s="9"/>
      <c r="P456" s="7"/>
      <c r="Q456" s="7"/>
      <c r="R456" s="9"/>
      <c r="S456" s="7"/>
      <c r="T456" s="7"/>
      <c r="U456" s="9"/>
      <c r="V456" s="9"/>
      <c r="W456" s="7"/>
      <c r="X456" s="7"/>
      <c r="Y456" s="9"/>
      <c r="Z456" s="7"/>
      <c r="AA456" s="7"/>
      <c r="AB456" s="9"/>
      <c r="AC456" s="97"/>
      <c r="AD456" s="47"/>
      <c r="AE456" s="47"/>
      <c r="AF456" s="9"/>
      <c r="AG456" s="50"/>
      <c r="AH456" s="9"/>
      <c r="AI456" s="3"/>
      <c r="AJ456" s="9"/>
      <c r="AK456" s="9"/>
      <c r="AL456" s="9"/>
      <c r="AM456" s="9"/>
      <c r="AN456" s="9"/>
      <c r="AO456" s="9"/>
      <c r="AP456" s="50"/>
    </row>
    <row r="457" spans="2:42" x14ac:dyDescent="0.35">
      <c r="B457" s="3"/>
      <c r="C457" s="5"/>
      <c r="D457" s="100"/>
      <c r="E457" s="3"/>
      <c r="F457" s="3"/>
      <c r="G457" s="7"/>
      <c r="H457" s="56"/>
      <c r="I457" s="7"/>
      <c r="J457" s="7"/>
      <c r="K457" s="7"/>
      <c r="L457" s="9"/>
      <c r="M457" s="7"/>
      <c r="N457" s="7"/>
      <c r="O457" s="9"/>
      <c r="P457" s="7"/>
      <c r="Q457" s="7"/>
      <c r="R457" s="9"/>
      <c r="S457" s="7"/>
      <c r="T457" s="7"/>
      <c r="U457" s="9"/>
      <c r="V457" s="9"/>
      <c r="W457" s="7"/>
      <c r="X457" s="7"/>
      <c r="Y457" s="9"/>
      <c r="Z457" s="7"/>
      <c r="AA457" s="7"/>
      <c r="AB457" s="9"/>
      <c r="AC457" s="97"/>
      <c r="AD457" s="47"/>
      <c r="AE457" s="47"/>
      <c r="AF457" s="9"/>
      <c r="AG457" s="50"/>
      <c r="AH457" s="9"/>
      <c r="AI457" s="3"/>
      <c r="AJ457" s="9"/>
      <c r="AK457" s="9"/>
      <c r="AL457" s="9"/>
      <c r="AM457" s="9"/>
      <c r="AN457" s="9"/>
      <c r="AO457" s="9"/>
      <c r="AP457" s="50"/>
    </row>
    <row r="458" spans="2:42" x14ac:dyDescent="0.35">
      <c r="B458" s="3"/>
      <c r="C458" s="5"/>
      <c r="D458" s="100"/>
      <c r="E458" s="3"/>
      <c r="F458" s="3"/>
      <c r="G458" s="7"/>
      <c r="H458" s="56"/>
      <c r="I458" s="7"/>
      <c r="J458" s="7"/>
      <c r="K458" s="7"/>
      <c r="L458" s="9"/>
      <c r="M458" s="7"/>
      <c r="N458" s="7"/>
      <c r="O458" s="9"/>
      <c r="P458" s="7"/>
      <c r="Q458" s="7"/>
      <c r="R458" s="9"/>
      <c r="S458" s="7"/>
      <c r="T458" s="7"/>
      <c r="U458" s="9"/>
      <c r="V458" s="9"/>
      <c r="W458" s="7"/>
      <c r="X458" s="7"/>
      <c r="Y458" s="9"/>
      <c r="Z458" s="7"/>
      <c r="AA458" s="7"/>
      <c r="AB458" s="9"/>
      <c r="AC458" s="97"/>
      <c r="AD458" s="47"/>
      <c r="AE458" s="47"/>
      <c r="AF458" s="9"/>
      <c r="AG458" s="50"/>
      <c r="AH458" s="9"/>
      <c r="AI458" s="3"/>
      <c r="AJ458" s="9"/>
      <c r="AK458" s="9"/>
      <c r="AL458" s="9"/>
      <c r="AM458" s="9"/>
      <c r="AN458" s="9"/>
      <c r="AO458" s="9"/>
      <c r="AP458" s="50"/>
    </row>
    <row r="459" spans="2:42" x14ac:dyDescent="0.35">
      <c r="B459" s="3"/>
      <c r="C459" s="5"/>
      <c r="D459" s="100"/>
      <c r="E459" s="3"/>
      <c r="F459" s="3"/>
      <c r="G459" s="7"/>
      <c r="H459" s="56"/>
      <c r="I459" s="7"/>
      <c r="J459" s="7"/>
      <c r="K459" s="7"/>
      <c r="L459" s="9"/>
      <c r="M459" s="7"/>
      <c r="N459" s="7"/>
      <c r="O459" s="9"/>
      <c r="P459" s="7"/>
      <c r="Q459" s="7"/>
      <c r="R459" s="9"/>
      <c r="S459" s="7"/>
      <c r="T459" s="7"/>
      <c r="U459" s="9"/>
      <c r="V459" s="9"/>
      <c r="W459" s="7"/>
      <c r="X459" s="7"/>
      <c r="Y459" s="9"/>
      <c r="Z459" s="7"/>
      <c r="AA459" s="7"/>
      <c r="AB459" s="9"/>
      <c r="AC459" s="97"/>
      <c r="AD459" s="47"/>
      <c r="AE459" s="47"/>
      <c r="AF459" s="9"/>
      <c r="AG459" s="50"/>
      <c r="AH459" s="9"/>
      <c r="AI459" s="3"/>
      <c r="AJ459" s="9"/>
      <c r="AK459" s="9"/>
      <c r="AL459" s="9"/>
      <c r="AM459" s="9"/>
      <c r="AN459" s="9"/>
      <c r="AO459" s="9"/>
      <c r="AP459" s="50"/>
    </row>
    <row r="460" spans="2:42" x14ac:dyDescent="0.35">
      <c r="B460" s="3"/>
      <c r="C460" s="5"/>
      <c r="D460" s="100"/>
      <c r="E460" s="3"/>
      <c r="F460" s="3"/>
      <c r="G460" s="7"/>
      <c r="H460" s="56"/>
      <c r="I460" s="7"/>
      <c r="J460" s="7"/>
      <c r="K460" s="7"/>
      <c r="L460" s="9"/>
      <c r="M460" s="7"/>
      <c r="N460" s="7"/>
      <c r="O460" s="9"/>
      <c r="P460" s="7"/>
      <c r="Q460" s="7"/>
      <c r="R460" s="9"/>
      <c r="S460" s="7"/>
      <c r="T460" s="7"/>
      <c r="U460" s="9"/>
      <c r="V460" s="9"/>
      <c r="W460" s="7"/>
      <c r="X460" s="7"/>
      <c r="Y460" s="9"/>
      <c r="Z460" s="7"/>
      <c r="AA460" s="7"/>
      <c r="AB460" s="9"/>
      <c r="AC460" s="97"/>
      <c r="AD460" s="47"/>
      <c r="AE460" s="47"/>
      <c r="AF460" s="9"/>
      <c r="AG460" s="50"/>
      <c r="AH460" s="9"/>
      <c r="AI460" s="3"/>
      <c r="AJ460" s="9"/>
      <c r="AK460" s="9"/>
      <c r="AL460" s="9"/>
      <c r="AM460" s="9"/>
      <c r="AN460" s="9"/>
      <c r="AO460" s="9"/>
      <c r="AP460" s="50"/>
    </row>
    <row r="461" spans="2:42" x14ac:dyDescent="0.35">
      <c r="B461" s="3"/>
      <c r="C461" s="5"/>
      <c r="D461" s="100"/>
      <c r="E461" s="3"/>
      <c r="F461" s="3"/>
      <c r="G461" s="7"/>
      <c r="H461" s="56"/>
      <c r="I461" s="7"/>
      <c r="J461" s="7"/>
      <c r="K461" s="7"/>
      <c r="L461" s="9"/>
      <c r="M461" s="7"/>
      <c r="N461" s="7"/>
      <c r="O461" s="9"/>
      <c r="P461" s="7"/>
      <c r="Q461" s="7"/>
      <c r="R461" s="9"/>
      <c r="S461" s="7"/>
      <c r="T461" s="7"/>
      <c r="U461" s="9"/>
      <c r="V461" s="9"/>
      <c r="W461" s="7"/>
      <c r="X461" s="7"/>
      <c r="Y461" s="9"/>
      <c r="Z461" s="7"/>
      <c r="AA461" s="7"/>
      <c r="AB461" s="9"/>
      <c r="AC461" s="97"/>
      <c r="AD461" s="47"/>
      <c r="AE461" s="47"/>
      <c r="AF461" s="9"/>
      <c r="AG461" s="50"/>
      <c r="AH461" s="9"/>
      <c r="AI461" s="3"/>
      <c r="AJ461" s="9"/>
      <c r="AK461" s="9"/>
      <c r="AL461" s="9"/>
      <c r="AM461" s="9"/>
      <c r="AN461" s="9"/>
      <c r="AO461" s="9"/>
      <c r="AP461" s="50"/>
    </row>
    <row r="462" spans="2:42" x14ac:dyDescent="0.35">
      <c r="B462" s="3"/>
      <c r="C462" s="5"/>
      <c r="D462" s="100"/>
      <c r="E462" s="3"/>
      <c r="F462" s="3"/>
      <c r="G462" s="7"/>
      <c r="H462" s="56"/>
      <c r="I462" s="7"/>
      <c r="J462" s="7"/>
      <c r="K462" s="7"/>
      <c r="L462" s="9"/>
      <c r="M462" s="7"/>
      <c r="N462" s="7"/>
      <c r="O462" s="9"/>
      <c r="P462" s="7"/>
      <c r="Q462" s="7"/>
      <c r="R462" s="9"/>
      <c r="S462" s="7"/>
      <c r="T462" s="7"/>
      <c r="U462" s="9"/>
      <c r="V462" s="9"/>
      <c r="W462" s="7"/>
      <c r="X462" s="7"/>
      <c r="Y462" s="9"/>
      <c r="Z462" s="7"/>
      <c r="AA462" s="7"/>
      <c r="AB462" s="9"/>
      <c r="AC462" s="97"/>
      <c r="AD462" s="47"/>
      <c r="AE462" s="47"/>
      <c r="AF462" s="9"/>
      <c r="AG462" s="50"/>
      <c r="AH462" s="9"/>
      <c r="AI462" s="3"/>
      <c r="AJ462" s="9"/>
      <c r="AK462" s="9"/>
      <c r="AL462" s="9"/>
      <c r="AM462" s="9"/>
      <c r="AN462" s="9"/>
      <c r="AO462" s="9"/>
      <c r="AP462" s="50"/>
    </row>
    <row r="463" spans="2:42" x14ac:dyDescent="0.35">
      <c r="B463" s="3"/>
      <c r="C463" s="5"/>
      <c r="D463" s="100"/>
      <c r="E463" s="3"/>
      <c r="F463" s="3"/>
      <c r="G463" s="7"/>
      <c r="H463" s="56"/>
      <c r="I463" s="7"/>
      <c r="J463" s="7"/>
      <c r="K463" s="7"/>
      <c r="L463" s="9"/>
      <c r="M463" s="7"/>
      <c r="N463" s="7"/>
      <c r="O463" s="9"/>
      <c r="P463" s="7"/>
      <c r="Q463" s="7"/>
      <c r="R463" s="9"/>
      <c r="S463" s="7"/>
      <c r="T463" s="7"/>
      <c r="U463" s="9"/>
      <c r="V463" s="9"/>
      <c r="W463" s="7"/>
      <c r="X463" s="7"/>
      <c r="Y463" s="9"/>
      <c r="Z463" s="7"/>
      <c r="AA463" s="7"/>
      <c r="AB463" s="9"/>
      <c r="AC463" s="97"/>
      <c r="AD463" s="47"/>
      <c r="AE463" s="47"/>
      <c r="AF463" s="9"/>
      <c r="AG463" s="50"/>
      <c r="AH463" s="9"/>
      <c r="AI463" s="3"/>
      <c r="AJ463" s="9"/>
      <c r="AK463" s="9"/>
      <c r="AL463" s="9"/>
      <c r="AM463" s="9"/>
      <c r="AN463" s="9"/>
      <c r="AO463" s="9"/>
      <c r="AP463" s="50"/>
    </row>
    <row r="464" spans="2:42" x14ac:dyDescent="0.35">
      <c r="B464" s="3"/>
      <c r="C464" s="5"/>
      <c r="D464" s="100"/>
      <c r="E464" s="3"/>
      <c r="F464" s="3"/>
      <c r="G464" s="7"/>
      <c r="H464" s="56"/>
      <c r="I464" s="7"/>
      <c r="J464" s="7"/>
      <c r="K464" s="7"/>
      <c r="L464" s="9"/>
      <c r="M464" s="7"/>
      <c r="N464" s="7"/>
      <c r="O464" s="9"/>
      <c r="P464" s="7"/>
      <c r="Q464" s="7"/>
      <c r="R464" s="9"/>
      <c r="S464" s="7"/>
      <c r="T464" s="7"/>
      <c r="U464" s="9"/>
      <c r="V464" s="9"/>
      <c r="W464" s="7"/>
      <c r="X464" s="7"/>
      <c r="Y464" s="9"/>
      <c r="Z464" s="7"/>
      <c r="AA464" s="7"/>
      <c r="AB464" s="9"/>
      <c r="AC464" s="97"/>
      <c r="AD464" s="47"/>
      <c r="AE464" s="47"/>
      <c r="AF464" s="9"/>
      <c r="AG464" s="50"/>
      <c r="AH464" s="9"/>
      <c r="AI464" s="3"/>
      <c r="AJ464" s="9"/>
      <c r="AK464" s="9"/>
      <c r="AL464" s="9"/>
      <c r="AM464" s="9"/>
      <c r="AN464" s="9"/>
      <c r="AO464" s="9"/>
      <c r="AP464" s="50"/>
    </row>
    <row r="465" spans="2:42" x14ac:dyDescent="0.35">
      <c r="B465" s="3"/>
      <c r="C465" s="5"/>
      <c r="D465" s="100"/>
      <c r="E465" s="3"/>
      <c r="F465" s="3"/>
      <c r="G465" s="7"/>
      <c r="H465" s="56"/>
      <c r="I465" s="7"/>
      <c r="J465" s="7"/>
      <c r="K465" s="7"/>
      <c r="L465" s="9"/>
      <c r="M465" s="7"/>
      <c r="N465" s="7"/>
      <c r="O465" s="9"/>
      <c r="P465" s="7"/>
      <c r="Q465" s="7"/>
      <c r="R465" s="9"/>
      <c r="S465" s="7"/>
      <c r="T465" s="7"/>
      <c r="U465" s="9"/>
      <c r="V465" s="9"/>
      <c r="W465" s="7"/>
      <c r="X465" s="7"/>
      <c r="Y465" s="9"/>
      <c r="Z465" s="7"/>
      <c r="AA465" s="7"/>
      <c r="AB465" s="9"/>
      <c r="AC465" s="97"/>
      <c r="AD465" s="47"/>
      <c r="AE465" s="47"/>
      <c r="AF465" s="9"/>
      <c r="AG465" s="50"/>
      <c r="AH465" s="9"/>
      <c r="AI465" s="3"/>
      <c r="AJ465" s="9"/>
      <c r="AK465" s="9"/>
      <c r="AL465" s="9"/>
      <c r="AM465" s="9"/>
      <c r="AN465" s="9"/>
      <c r="AO465" s="9"/>
      <c r="AP465" s="50"/>
    </row>
    <row r="466" spans="2:42" x14ac:dyDescent="0.35">
      <c r="B466" s="3"/>
      <c r="C466" s="5"/>
      <c r="D466" s="100"/>
      <c r="E466" s="3"/>
      <c r="F466" s="3"/>
      <c r="G466" s="7"/>
      <c r="H466" s="56"/>
      <c r="I466" s="7"/>
      <c r="J466" s="7"/>
      <c r="K466" s="7"/>
      <c r="L466" s="9"/>
      <c r="M466" s="7"/>
      <c r="N466" s="7"/>
      <c r="O466" s="9"/>
      <c r="P466" s="7"/>
      <c r="Q466" s="7"/>
      <c r="R466" s="9"/>
      <c r="S466" s="7"/>
      <c r="T466" s="7"/>
      <c r="U466" s="9"/>
      <c r="V466" s="9"/>
      <c r="W466" s="7"/>
      <c r="X466" s="7"/>
      <c r="Y466" s="9"/>
      <c r="Z466" s="7"/>
      <c r="AA466" s="7"/>
      <c r="AB466" s="9"/>
      <c r="AC466" s="97"/>
      <c r="AD466" s="47"/>
      <c r="AE466" s="47"/>
      <c r="AF466" s="9"/>
      <c r="AG466" s="50"/>
      <c r="AH466" s="9"/>
      <c r="AI466" s="3"/>
      <c r="AJ466" s="9"/>
      <c r="AK466" s="9"/>
      <c r="AL466" s="9"/>
      <c r="AM466" s="9"/>
      <c r="AN466" s="9"/>
      <c r="AO466" s="9"/>
      <c r="AP466" s="50"/>
    </row>
    <row r="467" spans="2:42" x14ac:dyDescent="0.35">
      <c r="B467" s="3"/>
      <c r="C467" s="5"/>
      <c r="D467" s="100"/>
      <c r="E467" s="3"/>
      <c r="F467" s="3"/>
      <c r="G467" s="7"/>
      <c r="H467" s="56"/>
      <c r="I467" s="7"/>
      <c r="J467" s="7"/>
      <c r="K467" s="7"/>
      <c r="L467" s="9"/>
      <c r="M467" s="7"/>
      <c r="N467" s="7"/>
      <c r="O467" s="9"/>
      <c r="P467" s="7"/>
      <c r="Q467" s="7"/>
      <c r="R467" s="9"/>
      <c r="S467" s="7"/>
      <c r="T467" s="7"/>
      <c r="U467" s="9"/>
      <c r="V467" s="9"/>
      <c r="W467" s="7"/>
      <c r="X467" s="7"/>
      <c r="Y467" s="9"/>
      <c r="Z467" s="7"/>
      <c r="AA467" s="7"/>
      <c r="AB467" s="9"/>
      <c r="AC467" s="97"/>
      <c r="AD467" s="47"/>
      <c r="AE467" s="47"/>
      <c r="AF467" s="9"/>
      <c r="AG467" s="50"/>
      <c r="AH467" s="9"/>
      <c r="AI467" s="3"/>
      <c r="AJ467" s="9"/>
      <c r="AK467" s="9"/>
      <c r="AL467" s="9"/>
      <c r="AM467" s="9"/>
      <c r="AN467" s="9"/>
      <c r="AO467" s="9"/>
      <c r="AP467" s="50"/>
    </row>
    <row r="468" spans="2:42" x14ac:dyDescent="0.35">
      <c r="B468" s="3"/>
      <c r="C468" s="5"/>
      <c r="D468" s="100"/>
      <c r="E468" s="3"/>
      <c r="F468" s="3"/>
      <c r="G468" s="7"/>
      <c r="H468" s="56"/>
      <c r="I468" s="7"/>
      <c r="J468" s="7"/>
      <c r="K468" s="7"/>
      <c r="L468" s="9"/>
      <c r="M468" s="7"/>
      <c r="N468" s="7"/>
      <c r="O468" s="9"/>
      <c r="P468" s="7"/>
      <c r="Q468" s="7"/>
      <c r="R468" s="9"/>
      <c r="S468" s="7"/>
      <c r="T468" s="7"/>
      <c r="U468" s="9"/>
      <c r="V468" s="9"/>
      <c r="W468" s="7"/>
      <c r="X468" s="7"/>
      <c r="Y468" s="9"/>
      <c r="Z468" s="7"/>
      <c r="AA468" s="7"/>
      <c r="AB468" s="9"/>
      <c r="AC468" s="97"/>
      <c r="AD468" s="47"/>
      <c r="AE468" s="47"/>
      <c r="AF468" s="9"/>
      <c r="AG468" s="50"/>
      <c r="AH468" s="9"/>
      <c r="AI468" s="3"/>
      <c r="AJ468" s="9"/>
      <c r="AK468" s="9"/>
      <c r="AL468" s="9"/>
      <c r="AM468" s="9"/>
      <c r="AN468" s="9"/>
      <c r="AO468" s="9"/>
      <c r="AP468" s="50"/>
    </row>
    <row r="469" spans="2:42" x14ac:dyDescent="0.35">
      <c r="B469" s="3"/>
      <c r="C469" s="5"/>
      <c r="D469" s="100"/>
      <c r="E469" s="3"/>
      <c r="F469" s="3"/>
      <c r="G469" s="7"/>
      <c r="H469" s="56"/>
      <c r="I469" s="7"/>
      <c r="J469" s="7"/>
      <c r="K469" s="7"/>
      <c r="L469" s="9"/>
      <c r="M469" s="7"/>
      <c r="N469" s="7"/>
      <c r="O469" s="9"/>
      <c r="P469" s="7"/>
      <c r="Q469" s="7"/>
      <c r="R469" s="9"/>
      <c r="S469" s="7"/>
      <c r="T469" s="7"/>
      <c r="U469" s="9"/>
      <c r="V469" s="9"/>
      <c r="W469" s="7"/>
      <c r="X469" s="7"/>
      <c r="Y469" s="9"/>
      <c r="Z469" s="7"/>
      <c r="AA469" s="7"/>
      <c r="AB469" s="9"/>
      <c r="AC469" s="97"/>
      <c r="AD469" s="47"/>
      <c r="AE469" s="47"/>
      <c r="AF469" s="9"/>
      <c r="AG469" s="50"/>
      <c r="AH469" s="9"/>
      <c r="AI469" s="3"/>
      <c r="AJ469" s="9"/>
      <c r="AK469" s="9"/>
      <c r="AL469" s="9"/>
      <c r="AM469" s="9"/>
      <c r="AN469" s="9"/>
      <c r="AO469" s="9"/>
      <c r="AP469" s="50"/>
    </row>
    <row r="470" spans="2:42" x14ac:dyDescent="0.35">
      <c r="B470" s="3"/>
      <c r="C470" s="5"/>
      <c r="D470" s="100"/>
      <c r="E470" s="3"/>
      <c r="F470" s="3"/>
      <c r="G470" s="7"/>
      <c r="H470" s="56"/>
      <c r="I470" s="7"/>
      <c r="J470" s="7"/>
      <c r="K470" s="7"/>
      <c r="L470" s="9"/>
      <c r="M470" s="7"/>
      <c r="N470" s="7"/>
      <c r="O470" s="9"/>
      <c r="P470" s="7"/>
      <c r="Q470" s="7"/>
      <c r="R470" s="9"/>
      <c r="S470" s="7"/>
      <c r="T470" s="7"/>
      <c r="U470" s="9"/>
      <c r="V470" s="9"/>
      <c r="W470" s="7"/>
      <c r="X470" s="7"/>
      <c r="Y470" s="9"/>
      <c r="Z470" s="7"/>
      <c r="AA470" s="7"/>
      <c r="AB470" s="9"/>
      <c r="AC470" s="97"/>
      <c r="AD470" s="47"/>
      <c r="AE470" s="47"/>
      <c r="AF470" s="9"/>
      <c r="AG470" s="50"/>
      <c r="AH470" s="9"/>
      <c r="AI470" s="3"/>
      <c r="AJ470" s="9"/>
      <c r="AK470" s="9"/>
      <c r="AL470" s="9"/>
      <c r="AM470" s="9"/>
      <c r="AN470" s="9"/>
      <c r="AO470" s="9"/>
      <c r="AP470" s="50"/>
    </row>
    <row r="471" spans="2:42" x14ac:dyDescent="0.35">
      <c r="B471" s="3"/>
      <c r="C471" s="5"/>
      <c r="D471" s="100"/>
      <c r="E471" s="3"/>
      <c r="F471" s="3"/>
      <c r="G471" s="7"/>
      <c r="H471" s="56"/>
      <c r="I471" s="7"/>
      <c r="J471" s="7"/>
      <c r="K471" s="7"/>
      <c r="L471" s="9"/>
      <c r="M471" s="7"/>
      <c r="N471" s="7"/>
      <c r="O471" s="9"/>
      <c r="P471" s="7"/>
      <c r="Q471" s="7"/>
      <c r="R471" s="9"/>
      <c r="S471" s="7"/>
      <c r="T471" s="7"/>
      <c r="U471" s="9"/>
      <c r="V471" s="9"/>
      <c r="W471" s="7"/>
      <c r="X471" s="7"/>
      <c r="Y471" s="9"/>
      <c r="Z471" s="7"/>
      <c r="AA471" s="7"/>
      <c r="AB471" s="9"/>
      <c r="AC471" s="97"/>
      <c r="AD471" s="47"/>
      <c r="AE471" s="47"/>
      <c r="AF471" s="9"/>
      <c r="AG471" s="50"/>
      <c r="AH471" s="9"/>
      <c r="AI471" s="3"/>
      <c r="AJ471" s="9"/>
      <c r="AK471" s="9"/>
      <c r="AL471" s="9"/>
      <c r="AM471" s="9"/>
      <c r="AN471" s="9"/>
      <c r="AO471" s="9"/>
      <c r="AP471" s="50"/>
    </row>
    <row r="472" spans="2:42" x14ac:dyDescent="0.35">
      <c r="B472" s="3"/>
      <c r="C472" s="5"/>
      <c r="D472" s="100"/>
      <c r="E472" s="3"/>
      <c r="F472" s="3"/>
      <c r="G472" s="7"/>
      <c r="H472" s="56"/>
      <c r="I472" s="7"/>
      <c r="J472" s="7"/>
      <c r="K472" s="7"/>
      <c r="L472" s="9"/>
      <c r="M472" s="7"/>
      <c r="N472" s="7"/>
      <c r="O472" s="9"/>
      <c r="P472" s="7"/>
      <c r="Q472" s="7"/>
      <c r="R472" s="9"/>
      <c r="S472" s="7"/>
      <c r="T472" s="7"/>
      <c r="U472" s="9"/>
      <c r="V472" s="9"/>
      <c r="W472" s="7"/>
      <c r="X472" s="7"/>
      <c r="Y472" s="9"/>
      <c r="Z472" s="7"/>
      <c r="AA472" s="7"/>
      <c r="AB472" s="9"/>
      <c r="AC472" s="97"/>
      <c r="AD472" s="47"/>
      <c r="AE472" s="47"/>
      <c r="AF472" s="9"/>
      <c r="AG472" s="50"/>
      <c r="AH472" s="9"/>
      <c r="AI472" s="3"/>
      <c r="AJ472" s="9"/>
      <c r="AK472" s="9"/>
      <c r="AL472" s="9"/>
      <c r="AM472" s="9"/>
      <c r="AN472" s="9"/>
      <c r="AO472" s="9"/>
      <c r="AP472" s="50"/>
    </row>
    <row r="473" spans="2:42" x14ac:dyDescent="0.35">
      <c r="B473" s="3"/>
      <c r="C473" s="5"/>
      <c r="D473" s="100"/>
      <c r="E473" s="3"/>
      <c r="F473" s="3"/>
      <c r="G473" s="7"/>
      <c r="H473" s="56"/>
      <c r="I473" s="7"/>
      <c r="J473" s="7"/>
      <c r="K473" s="7"/>
      <c r="L473" s="9"/>
      <c r="M473" s="7"/>
      <c r="N473" s="7"/>
      <c r="O473" s="9"/>
      <c r="P473" s="7"/>
      <c r="Q473" s="7"/>
      <c r="R473" s="9"/>
      <c r="S473" s="7"/>
      <c r="T473" s="7"/>
      <c r="U473" s="9"/>
      <c r="V473" s="9"/>
      <c r="W473" s="7"/>
      <c r="X473" s="7"/>
      <c r="Y473" s="9"/>
      <c r="Z473" s="7"/>
      <c r="AA473" s="7"/>
      <c r="AB473" s="9"/>
      <c r="AC473" s="97"/>
      <c r="AD473" s="47"/>
      <c r="AE473" s="47"/>
      <c r="AF473" s="9"/>
      <c r="AG473" s="50"/>
      <c r="AH473" s="9"/>
      <c r="AI473" s="3"/>
      <c r="AJ473" s="9"/>
      <c r="AK473" s="9"/>
      <c r="AL473" s="9"/>
      <c r="AM473" s="9"/>
      <c r="AN473" s="9"/>
      <c r="AO473" s="9"/>
      <c r="AP473" s="50"/>
    </row>
    <row r="474" spans="2:42" x14ac:dyDescent="0.35">
      <c r="B474" s="3"/>
      <c r="C474" s="5"/>
      <c r="D474" s="100"/>
      <c r="E474" s="3"/>
      <c r="F474" s="3"/>
      <c r="G474" s="7"/>
      <c r="H474" s="56"/>
      <c r="I474" s="7"/>
      <c r="J474" s="7"/>
      <c r="K474" s="7"/>
      <c r="L474" s="9"/>
      <c r="M474" s="7"/>
      <c r="N474" s="7"/>
      <c r="O474" s="9"/>
      <c r="P474" s="7"/>
      <c r="Q474" s="7"/>
      <c r="R474" s="9"/>
      <c r="S474" s="7"/>
      <c r="T474" s="7"/>
      <c r="U474" s="9"/>
      <c r="V474" s="9"/>
      <c r="W474" s="7"/>
      <c r="X474" s="7"/>
      <c r="Y474" s="9"/>
      <c r="Z474" s="7"/>
      <c r="AA474" s="7"/>
      <c r="AB474" s="9"/>
      <c r="AC474" s="97"/>
      <c r="AD474" s="47"/>
      <c r="AE474" s="47"/>
      <c r="AF474" s="9"/>
      <c r="AG474" s="50"/>
      <c r="AH474" s="9"/>
      <c r="AI474" s="3"/>
      <c r="AJ474" s="9"/>
      <c r="AK474" s="9"/>
      <c r="AL474" s="9"/>
      <c r="AM474" s="9"/>
      <c r="AN474" s="9"/>
      <c r="AO474" s="9"/>
      <c r="AP474" s="50"/>
    </row>
    <row r="475" spans="2:42" x14ac:dyDescent="0.35">
      <c r="B475" s="3"/>
      <c r="C475" s="5"/>
      <c r="D475" s="100"/>
      <c r="E475" s="3"/>
      <c r="F475" s="3"/>
      <c r="G475" s="7"/>
      <c r="H475" s="56"/>
      <c r="I475" s="7"/>
      <c r="J475" s="7"/>
      <c r="K475" s="7"/>
      <c r="L475" s="9"/>
      <c r="M475" s="7"/>
      <c r="N475" s="7"/>
      <c r="O475" s="9"/>
      <c r="P475" s="7"/>
      <c r="Q475" s="7"/>
      <c r="R475" s="9"/>
      <c r="S475" s="7"/>
      <c r="T475" s="7"/>
      <c r="U475" s="9"/>
      <c r="V475" s="9"/>
      <c r="W475" s="7"/>
      <c r="X475" s="7"/>
      <c r="Y475" s="9"/>
      <c r="Z475" s="7"/>
      <c r="AA475" s="7"/>
      <c r="AB475" s="9"/>
      <c r="AC475" s="97"/>
      <c r="AD475" s="47"/>
      <c r="AE475" s="47"/>
      <c r="AF475" s="9"/>
      <c r="AG475" s="50"/>
      <c r="AH475" s="9"/>
      <c r="AI475" s="3"/>
      <c r="AJ475" s="9"/>
      <c r="AK475" s="9"/>
      <c r="AL475" s="9"/>
      <c r="AM475" s="9"/>
      <c r="AN475" s="9"/>
      <c r="AO475" s="9"/>
      <c r="AP475" s="50"/>
    </row>
    <row r="476" spans="2:42" x14ac:dyDescent="0.35">
      <c r="B476" s="3"/>
      <c r="C476" s="5"/>
      <c r="D476" s="100"/>
      <c r="E476" s="3"/>
      <c r="F476" s="3"/>
      <c r="G476" s="7"/>
      <c r="H476" s="56"/>
      <c r="I476" s="7"/>
      <c r="J476" s="7"/>
      <c r="K476" s="7"/>
      <c r="L476" s="9"/>
      <c r="M476" s="7"/>
      <c r="N476" s="7"/>
      <c r="O476" s="9"/>
      <c r="P476" s="7"/>
      <c r="Q476" s="7"/>
      <c r="R476" s="9"/>
      <c r="S476" s="7"/>
      <c r="T476" s="7"/>
      <c r="U476" s="9"/>
      <c r="V476" s="9"/>
      <c r="W476" s="7"/>
      <c r="X476" s="7"/>
      <c r="Y476" s="9"/>
      <c r="Z476" s="7"/>
      <c r="AA476" s="7"/>
      <c r="AB476" s="9"/>
      <c r="AC476" s="97"/>
      <c r="AD476" s="47"/>
      <c r="AE476" s="47"/>
      <c r="AF476" s="9"/>
      <c r="AG476" s="50"/>
      <c r="AH476" s="9"/>
      <c r="AI476" s="3"/>
      <c r="AJ476" s="9"/>
      <c r="AK476" s="9"/>
      <c r="AL476" s="9"/>
      <c r="AM476" s="9"/>
      <c r="AN476" s="9"/>
      <c r="AO476" s="9"/>
      <c r="AP476" s="50"/>
    </row>
    <row r="477" spans="2:42" x14ac:dyDescent="0.35">
      <c r="B477" s="3"/>
      <c r="C477" s="5"/>
      <c r="D477" s="100"/>
      <c r="E477" s="3"/>
      <c r="F477" s="3"/>
      <c r="G477" s="7"/>
      <c r="H477" s="56"/>
      <c r="I477" s="7"/>
      <c r="J477" s="7"/>
      <c r="K477" s="7"/>
      <c r="L477" s="9"/>
      <c r="M477" s="7"/>
      <c r="N477" s="7"/>
      <c r="O477" s="9"/>
      <c r="P477" s="7"/>
      <c r="Q477" s="7"/>
      <c r="R477" s="9"/>
      <c r="S477" s="7"/>
      <c r="T477" s="7"/>
      <c r="U477" s="9"/>
      <c r="V477" s="9"/>
      <c r="W477" s="7"/>
      <c r="X477" s="7"/>
      <c r="Y477" s="9"/>
      <c r="Z477" s="7"/>
      <c r="AA477" s="7"/>
      <c r="AB477" s="9"/>
      <c r="AC477" s="97"/>
      <c r="AD477" s="47"/>
      <c r="AE477" s="47"/>
      <c r="AF477" s="9"/>
      <c r="AG477" s="50"/>
      <c r="AH477" s="9"/>
      <c r="AI477" s="3"/>
      <c r="AJ477" s="9"/>
      <c r="AK477" s="9"/>
      <c r="AL477" s="9"/>
      <c r="AM477" s="9"/>
      <c r="AN477" s="9"/>
      <c r="AO477" s="9"/>
      <c r="AP477" s="50"/>
    </row>
    <row r="478" spans="2:42" x14ac:dyDescent="0.35">
      <c r="B478" s="3"/>
      <c r="C478" s="5"/>
      <c r="D478" s="100"/>
      <c r="E478" s="3"/>
      <c r="F478" s="3"/>
      <c r="G478" s="7"/>
      <c r="H478" s="56"/>
      <c r="I478" s="7"/>
      <c r="J478" s="7"/>
      <c r="K478" s="7"/>
      <c r="L478" s="9"/>
      <c r="M478" s="7"/>
      <c r="N478" s="7"/>
      <c r="O478" s="9"/>
      <c r="P478" s="7"/>
      <c r="Q478" s="7"/>
      <c r="R478" s="9"/>
      <c r="S478" s="7"/>
      <c r="T478" s="7"/>
      <c r="U478" s="9"/>
      <c r="V478" s="9"/>
      <c r="W478" s="7"/>
      <c r="X478" s="7"/>
      <c r="Y478" s="9"/>
      <c r="Z478" s="7"/>
      <c r="AA478" s="7"/>
      <c r="AB478" s="9"/>
      <c r="AC478" s="97"/>
      <c r="AD478" s="47"/>
      <c r="AE478" s="47"/>
      <c r="AF478" s="9"/>
      <c r="AG478" s="50"/>
      <c r="AH478" s="9"/>
      <c r="AI478" s="3"/>
      <c r="AJ478" s="9"/>
      <c r="AK478" s="9"/>
      <c r="AL478" s="9"/>
      <c r="AM478" s="9"/>
      <c r="AN478" s="9"/>
      <c r="AO478" s="9"/>
      <c r="AP478" s="50"/>
    </row>
    <row r="479" spans="2:42" x14ac:dyDescent="0.35">
      <c r="B479" s="3"/>
      <c r="C479" s="5"/>
      <c r="D479" s="100"/>
      <c r="E479" s="3"/>
      <c r="F479" s="3"/>
      <c r="G479" s="7"/>
      <c r="H479" s="56"/>
      <c r="I479" s="7"/>
      <c r="J479" s="7"/>
      <c r="K479" s="7"/>
      <c r="L479" s="9"/>
      <c r="M479" s="7"/>
      <c r="N479" s="7"/>
      <c r="O479" s="9"/>
      <c r="P479" s="7"/>
      <c r="Q479" s="7"/>
      <c r="R479" s="9"/>
      <c r="S479" s="7"/>
      <c r="T479" s="7"/>
      <c r="U479" s="9"/>
      <c r="V479" s="9"/>
      <c r="W479" s="7"/>
      <c r="X479" s="7"/>
      <c r="Y479" s="9"/>
      <c r="Z479" s="7"/>
      <c r="AA479" s="7"/>
      <c r="AB479" s="9"/>
      <c r="AC479" s="97"/>
      <c r="AD479" s="47"/>
      <c r="AE479" s="47"/>
      <c r="AF479" s="9"/>
      <c r="AG479" s="50"/>
      <c r="AH479" s="9"/>
      <c r="AI479" s="3"/>
      <c r="AJ479" s="9"/>
      <c r="AK479" s="9"/>
      <c r="AL479" s="9"/>
      <c r="AM479" s="9"/>
      <c r="AN479" s="9"/>
      <c r="AO479" s="9"/>
      <c r="AP479" s="50"/>
    </row>
    <row r="480" spans="2:42" x14ac:dyDescent="0.35">
      <c r="B480" s="3"/>
      <c r="C480" s="5"/>
      <c r="D480" s="100"/>
      <c r="E480" s="3"/>
      <c r="F480" s="3"/>
      <c r="G480" s="7"/>
      <c r="H480" s="56"/>
      <c r="I480" s="7"/>
      <c r="J480" s="7"/>
      <c r="K480" s="7"/>
      <c r="L480" s="9"/>
      <c r="M480" s="7"/>
      <c r="N480" s="7"/>
      <c r="O480" s="9"/>
      <c r="P480" s="7"/>
      <c r="Q480" s="7"/>
      <c r="R480" s="9"/>
      <c r="S480" s="7"/>
      <c r="T480" s="7"/>
      <c r="U480" s="9"/>
      <c r="V480" s="9"/>
      <c r="W480" s="7"/>
      <c r="X480" s="7"/>
      <c r="Y480" s="9"/>
      <c r="Z480" s="7"/>
      <c r="AA480" s="7"/>
      <c r="AB480" s="9"/>
      <c r="AC480" s="97"/>
      <c r="AD480" s="47"/>
      <c r="AE480" s="47"/>
      <c r="AF480" s="9"/>
      <c r="AG480" s="50"/>
      <c r="AH480" s="9"/>
      <c r="AI480" s="3"/>
      <c r="AJ480" s="9"/>
      <c r="AK480" s="9"/>
      <c r="AL480" s="9"/>
      <c r="AM480" s="9"/>
      <c r="AN480" s="9"/>
      <c r="AO480" s="9"/>
      <c r="AP480" s="50"/>
    </row>
    <row r="481" spans="2:42" x14ac:dyDescent="0.35">
      <c r="B481" s="3"/>
      <c r="C481" s="5"/>
      <c r="D481" s="100"/>
      <c r="E481" s="3"/>
      <c r="F481" s="3"/>
      <c r="G481" s="7"/>
      <c r="H481" s="56"/>
      <c r="I481" s="7"/>
      <c r="J481" s="7"/>
      <c r="K481" s="7"/>
      <c r="L481" s="9"/>
      <c r="M481" s="7"/>
      <c r="N481" s="7"/>
      <c r="O481" s="9"/>
      <c r="P481" s="7"/>
      <c r="Q481" s="7"/>
      <c r="R481" s="9"/>
      <c r="S481" s="7"/>
      <c r="T481" s="7"/>
      <c r="U481" s="9"/>
      <c r="V481" s="9"/>
      <c r="W481" s="7"/>
      <c r="X481" s="7"/>
      <c r="Y481" s="9"/>
      <c r="Z481" s="7"/>
      <c r="AA481" s="7"/>
      <c r="AB481" s="9"/>
      <c r="AC481" s="97"/>
      <c r="AD481" s="47"/>
      <c r="AE481" s="47"/>
      <c r="AF481" s="9"/>
      <c r="AG481" s="50"/>
      <c r="AH481" s="9"/>
      <c r="AI481" s="3"/>
      <c r="AJ481" s="9"/>
      <c r="AK481" s="9"/>
      <c r="AL481" s="9"/>
      <c r="AM481" s="9"/>
      <c r="AN481" s="9"/>
      <c r="AO481" s="9"/>
      <c r="AP481" s="50"/>
    </row>
    <row r="482" spans="2:42" x14ac:dyDescent="0.35">
      <c r="B482" s="3"/>
      <c r="C482" s="5"/>
      <c r="D482" s="100"/>
      <c r="E482" s="3"/>
      <c r="F482" s="3"/>
      <c r="G482" s="7"/>
      <c r="H482" s="56"/>
      <c r="I482" s="7"/>
      <c r="J482" s="7"/>
      <c r="K482" s="7"/>
      <c r="L482" s="9"/>
      <c r="M482" s="7"/>
      <c r="N482" s="7"/>
      <c r="O482" s="9"/>
      <c r="P482" s="7"/>
      <c r="Q482" s="7"/>
      <c r="R482" s="9"/>
      <c r="S482" s="7"/>
      <c r="T482" s="7"/>
      <c r="U482" s="9"/>
      <c r="V482" s="9"/>
      <c r="W482" s="7"/>
      <c r="X482" s="7"/>
      <c r="Y482" s="9"/>
      <c r="Z482" s="7"/>
      <c r="AA482" s="7"/>
      <c r="AB482" s="9"/>
      <c r="AC482" s="97"/>
      <c r="AD482" s="47"/>
      <c r="AE482" s="47"/>
      <c r="AF482" s="9"/>
      <c r="AG482" s="50"/>
      <c r="AH482" s="9"/>
      <c r="AI482" s="3"/>
      <c r="AJ482" s="9"/>
      <c r="AK482" s="9"/>
      <c r="AL482" s="9"/>
      <c r="AM482" s="9"/>
      <c r="AN482" s="9"/>
      <c r="AO482" s="9"/>
      <c r="AP482" s="50"/>
    </row>
    <row r="483" spans="2:42" x14ac:dyDescent="0.35">
      <c r="B483" s="3"/>
      <c r="C483" s="5"/>
      <c r="D483" s="100"/>
      <c r="E483" s="3"/>
      <c r="F483" s="3"/>
      <c r="G483" s="7"/>
      <c r="H483" s="56"/>
      <c r="I483" s="7"/>
      <c r="J483" s="7"/>
      <c r="K483" s="7"/>
      <c r="L483" s="9"/>
      <c r="M483" s="7"/>
      <c r="N483" s="7"/>
      <c r="O483" s="9"/>
      <c r="P483" s="7"/>
      <c r="Q483" s="7"/>
      <c r="R483" s="9"/>
      <c r="S483" s="7"/>
      <c r="T483" s="7"/>
      <c r="U483" s="9"/>
      <c r="V483" s="9"/>
      <c r="W483" s="7"/>
      <c r="X483" s="7"/>
      <c r="Y483" s="9"/>
      <c r="Z483" s="7"/>
      <c r="AA483" s="7"/>
      <c r="AB483" s="9"/>
      <c r="AC483" s="97"/>
      <c r="AD483" s="47"/>
      <c r="AE483" s="47"/>
      <c r="AF483" s="9"/>
      <c r="AG483" s="50"/>
      <c r="AH483" s="9"/>
      <c r="AI483" s="3"/>
      <c r="AJ483" s="9"/>
      <c r="AK483" s="9"/>
      <c r="AL483" s="9"/>
      <c r="AM483" s="9"/>
      <c r="AN483" s="9"/>
      <c r="AO483" s="9"/>
      <c r="AP483" s="50"/>
    </row>
    <row r="484" spans="2:42" x14ac:dyDescent="0.35">
      <c r="B484" s="3"/>
      <c r="C484" s="5"/>
      <c r="D484" s="100"/>
      <c r="E484" s="3"/>
      <c r="F484" s="3"/>
      <c r="G484" s="7"/>
      <c r="H484" s="56"/>
      <c r="I484" s="7"/>
      <c r="J484" s="7"/>
      <c r="K484" s="7"/>
      <c r="L484" s="9"/>
      <c r="M484" s="7"/>
      <c r="N484" s="7"/>
      <c r="O484" s="9"/>
      <c r="P484" s="7"/>
      <c r="Q484" s="7"/>
      <c r="R484" s="9"/>
      <c r="S484" s="7"/>
      <c r="T484" s="7"/>
      <c r="U484" s="9"/>
      <c r="V484" s="9"/>
      <c r="W484" s="7"/>
      <c r="X484" s="7"/>
      <c r="Y484" s="9"/>
      <c r="Z484" s="7"/>
      <c r="AA484" s="7"/>
      <c r="AB484" s="9"/>
      <c r="AC484" s="97"/>
      <c r="AD484" s="47"/>
      <c r="AE484" s="47"/>
      <c r="AF484" s="9"/>
      <c r="AG484" s="50"/>
      <c r="AH484" s="9"/>
      <c r="AI484" s="3"/>
      <c r="AJ484" s="9"/>
      <c r="AK484" s="9"/>
      <c r="AL484" s="9"/>
      <c r="AM484" s="9"/>
      <c r="AN484" s="9"/>
      <c r="AO484" s="9"/>
      <c r="AP484" s="50"/>
    </row>
    <row r="485" spans="2:42" x14ac:dyDescent="0.35">
      <c r="B485" s="3"/>
      <c r="C485" s="5"/>
      <c r="D485" s="100"/>
      <c r="E485" s="3"/>
      <c r="F485" s="3"/>
      <c r="G485" s="7"/>
      <c r="H485" s="56"/>
      <c r="I485" s="7"/>
      <c r="J485" s="7"/>
      <c r="K485" s="7"/>
      <c r="L485" s="9"/>
      <c r="M485" s="7"/>
      <c r="N485" s="7"/>
      <c r="O485" s="9"/>
      <c r="P485" s="7"/>
      <c r="Q485" s="7"/>
      <c r="R485" s="9"/>
      <c r="S485" s="7"/>
      <c r="T485" s="7"/>
      <c r="U485" s="9"/>
      <c r="V485" s="9"/>
      <c r="W485" s="7"/>
      <c r="X485" s="7"/>
      <c r="Y485" s="9"/>
      <c r="Z485" s="7"/>
      <c r="AA485" s="7"/>
      <c r="AB485" s="9"/>
      <c r="AC485" s="97"/>
      <c r="AD485" s="47"/>
      <c r="AE485" s="47"/>
      <c r="AF485" s="9"/>
      <c r="AG485" s="50"/>
      <c r="AH485" s="9"/>
      <c r="AI485" s="3"/>
      <c r="AJ485" s="9"/>
      <c r="AK485" s="9"/>
      <c r="AL485" s="9"/>
      <c r="AM485" s="9"/>
      <c r="AN485" s="9"/>
      <c r="AO485" s="9"/>
      <c r="AP485" s="50"/>
    </row>
    <row r="486" spans="2:42" x14ac:dyDescent="0.35">
      <c r="B486" s="3"/>
      <c r="C486" s="5"/>
      <c r="D486" s="100"/>
      <c r="E486" s="3"/>
      <c r="F486" s="3"/>
      <c r="G486" s="7"/>
      <c r="H486" s="56"/>
      <c r="I486" s="7"/>
      <c r="J486" s="7"/>
      <c r="K486" s="7"/>
      <c r="L486" s="9"/>
      <c r="M486" s="7"/>
      <c r="N486" s="7"/>
      <c r="O486" s="9"/>
      <c r="P486" s="7"/>
      <c r="Q486" s="7"/>
      <c r="R486" s="9"/>
      <c r="S486" s="7"/>
      <c r="T486" s="7"/>
      <c r="U486" s="9"/>
      <c r="V486" s="9"/>
      <c r="W486" s="7"/>
      <c r="X486" s="7"/>
      <c r="Y486" s="9"/>
      <c r="Z486" s="7"/>
      <c r="AA486" s="7"/>
      <c r="AB486" s="9"/>
      <c r="AC486" s="97"/>
      <c r="AD486" s="47"/>
      <c r="AE486" s="47"/>
      <c r="AF486" s="9"/>
      <c r="AG486" s="50"/>
      <c r="AH486" s="9"/>
      <c r="AI486" s="3"/>
      <c r="AJ486" s="9"/>
      <c r="AK486" s="9"/>
      <c r="AL486" s="9"/>
      <c r="AM486" s="9"/>
      <c r="AN486" s="9"/>
      <c r="AO486" s="9"/>
      <c r="AP486" s="50"/>
    </row>
    <row r="487" spans="2:42" x14ac:dyDescent="0.35">
      <c r="B487" s="3"/>
      <c r="C487" s="5"/>
      <c r="D487" s="100"/>
      <c r="E487" s="3"/>
      <c r="F487" s="3"/>
      <c r="G487" s="7"/>
      <c r="H487" s="56"/>
      <c r="I487" s="7"/>
      <c r="J487" s="7"/>
      <c r="K487" s="7"/>
      <c r="L487" s="9"/>
      <c r="M487" s="7"/>
      <c r="N487" s="7"/>
      <c r="O487" s="9"/>
      <c r="P487" s="7"/>
      <c r="Q487" s="7"/>
      <c r="R487" s="9"/>
      <c r="S487" s="7"/>
      <c r="T487" s="7"/>
      <c r="U487" s="9"/>
      <c r="V487" s="9"/>
      <c r="W487" s="7"/>
      <c r="X487" s="7"/>
      <c r="Y487" s="9"/>
      <c r="Z487" s="7"/>
      <c r="AA487" s="7"/>
      <c r="AB487" s="9"/>
      <c r="AC487" s="97"/>
      <c r="AD487" s="47"/>
      <c r="AE487" s="47"/>
      <c r="AF487" s="9"/>
      <c r="AG487" s="50"/>
      <c r="AH487" s="9"/>
      <c r="AI487" s="3"/>
      <c r="AJ487" s="9"/>
      <c r="AK487" s="9"/>
      <c r="AL487" s="9"/>
      <c r="AM487" s="9"/>
      <c r="AN487" s="9"/>
      <c r="AO487" s="9"/>
      <c r="AP487" s="50"/>
    </row>
    <row r="488" spans="2:42" x14ac:dyDescent="0.35">
      <c r="B488" s="3"/>
      <c r="C488" s="5"/>
      <c r="D488" s="100"/>
      <c r="E488" s="3"/>
      <c r="F488" s="3"/>
      <c r="G488" s="7"/>
      <c r="H488" s="56"/>
      <c r="I488" s="7"/>
      <c r="J488" s="7"/>
      <c r="K488" s="7"/>
      <c r="L488" s="9"/>
      <c r="M488" s="7"/>
      <c r="N488" s="7"/>
      <c r="O488" s="9"/>
      <c r="P488" s="7"/>
      <c r="Q488" s="7"/>
      <c r="R488" s="9"/>
      <c r="S488" s="7"/>
      <c r="T488" s="7"/>
      <c r="U488" s="9"/>
      <c r="V488" s="9"/>
      <c r="W488" s="7"/>
      <c r="X488" s="7"/>
      <c r="Y488" s="9"/>
      <c r="Z488" s="7"/>
      <c r="AA488" s="7"/>
      <c r="AB488" s="9"/>
      <c r="AC488" s="97"/>
      <c r="AD488" s="47"/>
      <c r="AE488" s="47"/>
      <c r="AF488" s="9"/>
      <c r="AG488" s="50"/>
      <c r="AH488" s="9"/>
      <c r="AI488" s="3"/>
      <c r="AJ488" s="9"/>
      <c r="AK488" s="9"/>
      <c r="AL488" s="9"/>
      <c r="AM488" s="9"/>
      <c r="AN488" s="9"/>
      <c r="AO488" s="9"/>
      <c r="AP488" s="50"/>
    </row>
    <row r="489" spans="2:42" x14ac:dyDescent="0.35">
      <c r="B489" s="3"/>
      <c r="C489" s="5"/>
      <c r="D489" s="100"/>
      <c r="E489" s="3"/>
      <c r="F489" s="3"/>
      <c r="G489" s="7"/>
      <c r="H489" s="56"/>
      <c r="I489" s="7"/>
      <c r="J489" s="7"/>
      <c r="K489" s="7"/>
      <c r="L489" s="9"/>
      <c r="M489" s="7"/>
      <c r="N489" s="7"/>
      <c r="O489" s="9"/>
      <c r="P489" s="7"/>
      <c r="Q489" s="7"/>
      <c r="R489" s="9"/>
      <c r="S489" s="7"/>
      <c r="T489" s="7"/>
      <c r="U489" s="9"/>
      <c r="V489" s="9"/>
      <c r="W489" s="7"/>
      <c r="X489" s="7"/>
      <c r="Y489" s="9"/>
      <c r="Z489" s="7"/>
      <c r="AA489" s="7"/>
      <c r="AB489" s="9"/>
      <c r="AC489" s="97"/>
      <c r="AD489" s="47"/>
      <c r="AE489" s="47"/>
      <c r="AF489" s="9"/>
      <c r="AG489" s="50"/>
      <c r="AH489" s="9"/>
      <c r="AI489" s="3"/>
      <c r="AJ489" s="9"/>
      <c r="AK489" s="9"/>
      <c r="AL489" s="9"/>
      <c r="AM489" s="9"/>
      <c r="AN489" s="9"/>
      <c r="AO489" s="9"/>
      <c r="AP489" s="50"/>
    </row>
    <row r="490" spans="2:42" x14ac:dyDescent="0.35">
      <c r="B490" s="3"/>
      <c r="C490" s="5"/>
      <c r="D490" s="100"/>
      <c r="E490" s="3"/>
      <c r="F490" s="3"/>
      <c r="G490" s="7"/>
      <c r="H490" s="56"/>
      <c r="I490" s="7"/>
      <c r="J490" s="7"/>
      <c r="K490" s="7"/>
      <c r="L490" s="9"/>
      <c r="M490" s="7"/>
      <c r="N490" s="7"/>
      <c r="O490" s="9"/>
      <c r="P490" s="7"/>
      <c r="Q490" s="7"/>
      <c r="R490" s="9"/>
      <c r="S490" s="7"/>
      <c r="T490" s="7"/>
      <c r="U490" s="9"/>
      <c r="V490" s="9"/>
      <c r="W490" s="7"/>
      <c r="X490" s="7"/>
      <c r="Y490" s="9"/>
      <c r="Z490" s="7"/>
      <c r="AA490" s="7"/>
      <c r="AB490" s="9"/>
      <c r="AC490" s="97"/>
      <c r="AD490" s="47"/>
      <c r="AE490" s="47"/>
      <c r="AF490" s="9"/>
      <c r="AG490" s="50"/>
      <c r="AH490" s="9"/>
      <c r="AI490" s="3"/>
      <c r="AJ490" s="9"/>
      <c r="AK490" s="9"/>
      <c r="AL490" s="9"/>
      <c r="AM490" s="9"/>
      <c r="AN490" s="9"/>
      <c r="AO490" s="9"/>
      <c r="AP490" s="50"/>
    </row>
    <row r="491" spans="2:42" x14ac:dyDescent="0.35">
      <c r="B491" s="3"/>
      <c r="C491" s="5"/>
      <c r="D491" s="100"/>
      <c r="E491" s="3"/>
      <c r="F491" s="3"/>
      <c r="G491" s="7"/>
      <c r="H491" s="56"/>
      <c r="I491" s="7"/>
      <c r="J491" s="7"/>
      <c r="K491" s="7"/>
      <c r="L491" s="9"/>
      <c r="M491" s="7"/>
      <c r="N491" s="7"/>
      <c r="O491" s="9"/>
      <c r="P491" s="7"/>
      <c r="Q491" s="7"/>
      <c r="R491" s="9"/>
      <c r="S491" s="7"/>
      <c r="T491" s="7"/>
      <c r="U491" s="9"/>
      <c r="V491" s="9"/>
      <c r="W491" s="7"/>
      <c r="X491" s="7"/>
      <c r="Y491" s="9"/>
      <c r="Z491" s="7"/>
      <c r="AA491" s="7"/>
      <c r="AB491" s="9"/>
      <c r="AC491" s="97"/>
      <c r="AD491" s="47"/>
      <c r="AE491" s="47"/>
      <c r="AF491" s="9"/>
      <c r="AG491" s="50"/>
      <c r="AH491" s="9"/>
      <c r="AI491" s="3"/>
      <c r="AJ491" s="9"/>
      <c r="AK491" s="9"/>
      <c r="AL491" s="9"/>
      <c r="AM491" s="9"/>
      <c r="AN491" s="9"/>
      <c r="AO491" s="9"/>
      <c r="AP491" s="50"/>
    </row>
    <row r="492" spans="2:42" x14ac:dyDescent="0.35">
      <c r="B492" s="3"/>
      <c r="C492" s="5"/>
      <c r="D492" s="100"/>
      <c r="E492" s="3"/>
      <c r="F492" s="3"/>
      <c r="G492" s="7"/>
      <c r="H492" s="56"/>
      <c r="I492" s="7"/>
      <c r="J492" s="7"/>
      <c r="K492" s="7"/>
      <c r="L492" s="9"/>
      <c r="M492" s="7"/>
      <c r="N492" s="7"/>
      <c r="O492" s="9"/>
      <c r="P492" s="7"/>
      <c r="Q492" s="7"/>
      <c r="R492" s="9"/>
      <c r="S492" s="7"/>
      <c r="T492" s="7"/>
      <c r="U492" s="9"/>
      <c r="V492" s="9"/>
      <c r="W492" s="7"/>
      <c r="X492" s="7"/>
      <c r="Y492" s="9"/>
      <c r="Z492" s="7"/>
      <c r="AA492" s="7"/>
      <c r="AB492" s="9"/>
      <c r="AC492" s="97"/>
      <c r="AD492" s="47"/>
      <c r="AE492" s="47"/>
      <c r="AF492" s="9"/>
      <c r="AG492" s="50"/>
      <c r="AH492" s="9"/>
      <c r="AI492" s="3"/>
      <c r="AJ492" s="9"/>
      <c r="AK492" s="9"/>
      <c r="AL492" s="9"/>
      <c r="AM492" s="9"/>
      <c r="AN492" s="9"/>
      <c r="AO492" s="9"/>
      <c r="AP492" s="50"/>
    </row>
    <row r="493" spans="2:42" x14ac:dyDescent="0.35">
      <c r="B493" s="3"/>
      <c r="C493" s="5"/>
      <c r="D493" s="100"/>
      <c r="E493" s="3"/>
      <c r="F493" s="3"/>
      <c r="G493" s="7"/>
      <c r="H493" s="56"/>
      <c r="I493" s="7"/>
      <c r="J493" s="7"/>
      <c r="K493" s="7"/>
      <c r="L493" s="9"/>
      <c r="M493" s="7"/>
      <c r="N493" s="7"/>
      <c r="O493" s="9"/>
      <c r="P493" s="7"/>
      <c r="Q493" s="7"/>
      <c r="R493" s="9"/>
      <c r="S493" s="7"/>
      <c r="T493" s="7"/>
      <c r="U493" s="9"/>
      <c r="V493" s="9"/>
      <c r="W493" s="7"/>
      <c r="X493" s="7"/>
      <c r="Y493" s="9"/>
      <c r="Z493" s="7"/>
      <c r="AA493" s="7"/>
      <c r="AB493" s="9"/>
      <c r="AC493" s="97"/>
      <c r="AD493" s="47"/>
      <c r="AE493" s="47"/>
      <c r="AF493" s="9"/>
      <c r="AG493" s="50"/>
      <c r="AH493" s="9"/>
      <c r="AI493" s="3"/>
      <c r="AJ493" s="9"/>
      <c r="AK493" s="9"/>
      <c r="AL493" s="9"/>
      <c r="AM493" s="9"/>
      <c r="AN493" s="9"/>
      <c r="AO493" s="9"/>
      <c r="AP493" s="50"/>
    </row>
    <row r="494" spans="2:42" x14ac:dyDescent="0.35">
      <c r="B494" s="3"/>
      <c r="C494" s="5"/>
      <c r="D494" s="100"/>
      <c r="E494" s="3"/>
      <c r="F494" s="3"/>
      <c r="G494" s="7"/>
      <c r="H494" s="56"/>
      <c r="I494" s="7"/>
      <c r="J494" s="7"/>
      <c r="K494" s="7"/>
      <c r="L494" s="9"/>
      <c r="M494" s="7"/>
      <c r="N494" s="7"/>
      <c r="O494" s="9"/>
      <c r="P494" s="7"/>
      <c r="Q494" s="7"/>
      <c r="R494" s="9"/>
      <c r="S494" s="7"/>
      <c r="T494" s="7"/>
      <c r="U494" s="9"/>
      <c r="V494" s="9"/>
      <c r="W494" s="7"/>
      <c r="X494" s="7"/>
      <c r="Y494" s="9"/>
      <c r="Z494" s="7"/>
      <c r="AA494" s="7"/>
      <c r="AB494" s="9"/>
      <c r="AC494" s="97"/>
      <c r="AD494" s="47"/>
      <c r="AE494" s="47"/>
      <c r="AF494" s="9"/>
      <c r="AG494" s="50"/>
      <c r="AH494" s="9"/>
      <c r="AI494" s="3"/>
      <c r="AJ494" s="9"/>
      <c r="AK494" s="9"/>
      <c r="AL494" s="9"/>
      <c r="AM494" s="9"/>
      <c r="AN494" s="9"/>
      <c r="AO494" s="9"/>
      <c r="AP494" s="50"/>
    </row>
    <row r="495" spans="2:42" x14ac:dyDescent="0.35">
      <c r="B495" s="3"/>
      <c r="C495" s="5"/>
      <c r="D495" s="100"/>
      <c r="E495" s="3"/>
      <c r="F495" s="3"/>
      <c r="G495" s="7"/>
      <c r="H495" s="56"/>
      <c r="I495" s="7"/>
      <c r="J495" s="7"/>
      <c r="K495" s="7"/>
      <c r="L495" s="9"/>
      <c r="M495" s="7"/>
      <c r="N495" s="7"/>
      <c r="O495" s="9"/>
      <c r="P495" s="7"/>
      <c r="Q495" s="7"/>
      <c r="R495" s="9"/>
      <c r="S495" s="7"/>
      <c r="T495" s="7"/>
      <c r="U495" s="9"/>
      <c r="V495" s="9"/>
      <c r="W495" s="7"/>
      <c r="X495" s="7"/>
      <c r="Y495" s="9"/>
      <c r="Z495" s="7"/>
      <c r="AA495" s="7"/>
      <c r="AB495" s="9"/>
      <c r="AC495" s="97"/>
      <c r="AD495" s="47"/>
      <c r="AE495" s="47"/>
      <c r="AF495" s="9"/>
      <c r="AG495" s="50"/>
      <c r="AH495" s="9"/>
      <c r="AI495" s="3"/>
      <c r="AJ495" s="9"/>
      <c r="AK495" s="9"/>
      <c r="AL495" s="9"/>
      <c r="AM495" s="9"/>
      <c r="AN495" s="9"/>
      <c r="AO495" s="9"/>
      <c r="AP495" s="50"/>
    </row>
    <row r="496" spans="2:42" x14ac:dyDescent="0.35">
      <c r="B496" s="3"/>
      <c r="C496" s="5"/>
      <c r="D496" s="100"/>
      <c r="E496" s="3"/>
      <c r="F496" s="3"/>
      <c r="G496" s="7"/>
      <c r="H496" s="56"/>
      <c r="I496" s="7"/>
      <c r="J496" s="7"/>
      <c r="K496" s="7"/>
      <c r="L496" s="9"/>
      <c r="M496" s="7"/>
      <c r="N496" s="7"/>
      <c r="O496" s="9"/>
      <c r="P496" s="7"/>
      <c r="Q496" s="7"/>
      <c r="R496" s="9"/>
      <c r="S496" s="7"/>
      <c r="T496" s="7"/>
      <c r="U496" s="9"/>
      <c r="V496" s="9"/>
      <c r="W496" s="7"/>
      <c r="X496" s="7"/>
      <c r="Y496" s="9"/>
      <c r="Z496" s="7"/>
      <c r="AA496" s="7"/>
      <c r="AB496" s="9"/>
      <c r="AC496" s="97"/>
      <c r="AD496" s="47"/>
      <c r="AE496" s="47"/>
      <c r="AF496" s="9"/>
      <c r="AG496" s="50"/>
      <c r="AH496" s="9"/>
      <c r="AI496" s="3"/>
      <c r="AJ496" s="9"/>
      <c r="AK496" s="9"/>
      <c r="AL496" s="9"/>
      <c r="AM496" s="9"/>
      <c r="AN496" s="9"/>
      <c r="AO496" s="9"/>
      <c r="AP496" s="50"/>
    </row>
    <row r="497" spans="2:42" x14ac:dyDescent="0.35">
      <c r="B497" s="3"/>
      <c r="C497" s="5"/>
      <c r="D497" s="100"/>
      <c r="E497" s="3"/>
      <c r="F497" s="3"/>
      <c r="G497" s="7"/>
      <c r="H497" s="56"/>
      <c r="I497" s="7"/>
      <c r="J497" s="7"/>
      <c r="K497" s="7"/>
      <c r="L497" s="9"/>
      <c r="M497" s="7"/>
      <c r="N497" s="7"/>
      <c r="O497" s="9"/>
      <c r="P497" s="7"/>
      <c r="Q497" s="7"/>
      <c r="R497" s="9"/>
      <c r="S497" s="7"/>
      <c r="T497" s="7"/>
      <c r="U497" s="9"/>
      <c r="V497" s="9"/>
      <c r="W497" s="7"/>
      <c r="X497" s="7"/>
      <c r="Y497" s="9"/>
      <c r="Z497" s="7"/>
      <c r="AA497" s="7"/>
      <c r="AB497" s="9"/>
      <c r="AC497" s="97"/>
      <c r="AD497" s="47"/>
      <c r="AE497" s="47"/>
      <c r="AF497" s="9"/>
      <c r="AG497" s="50"/>
      <c r="AH497" s="9"/>
      <c r="AI497" s="3"/>
      <c r="AJ497" s="9"/>
      <c r="AK497" s="9"/>
      <c r="AL497" s="9"/>
      <c r="AM497" s="9"/>
      <c r="AN497" s="9"/>
      <c r="AO497" s="9"/>
      <c r="AP497" s="50"/>
    </row>
    <row r="498" spans="2:42" x14ac:dyDescent="0.35">
      <c r="B498" s="3"/>
      <c r="C498" s="5"/>
      <c r="D498" s="100"/>
      <c r="E498" s="3"/>
      <c r="F498" s="3"/>
      <c r="G498" s="7"/>
      <c r="H498" s="56"/>
      <c r="I498" s="7"/>
      <c r="J498" s="7"/>
      <c r="K498" s="7"/>
      <c r="L498" s="9"/>
      <c r="M498" s="7"/>
      <c r="N498" s="7"/>
      <c r="O498" s="9"/>
      <c r="P498" s="7"/>
      <c r="Q498" s="7"/>
      <c r="R498" s="9"/>
      <c r="S498" s="7"/>
      <c r="T498" s="7"/>
      <c r="U498" s="9"/>
      <c r="V498" s="9"/>
      <c r="W498" s="7"/>
      <c r="X498" s="7"/>
      <c r="Y498" s="9"/>
      <c r="Z498" s="7"/>
      <c r="AA498" s="7"/>
      <c r="AB498" s="9"/>
      <c r="AC498" s="97"/>
      <c r="AD498" s="47"/>
      <c r="AE498" s="47"/>
      <c r="AF498" s="9"/>
      <c r="AG498" s="50"/>
      <c r="AH498" s="9"/>
      <c r="AI498" s="3"/>
      <c r="AJ498" s="9"/>
      <c r="AK498" s="9"/>
      <c r="AL498" s="9"/>
      <c r="AM498" s="9"/>
      <c r="AN498" s="9"/>
      <c r="AO498" s="9"/>
      <c r="AP498" s="50"/>
    </row>
    <row r="499" spans="2:42" x14ac:dyDescent="0.35">
      <c r="B499" s="3"/>
      <c r="C499" s="5"/>
      <c r="D499" s="100"/>
      <c r="E499" s="3"/>
      <c r="F499" s="3"/>
      <c r="G499" s="7"/>
      <c r="H499" s="56"/>
      <c r="I499" s="7"/>
      <c r="J499" s="7"/>
      <c r="K499" s="7"/>
      <c r="L499" s="9"/>
      <c r="M499" s="7"/>
      <c r="N499" s="7"/>
      <c r="O499" s="9"/>
      <c r="P499" s="7"/>
      <c r="Q499" s="7"/>
      <c r="R499" s="9"/>
      <c r="S499" s="7"/>
      <c r="T499" s="7"/>
      <c r="U499" s="9"/>
      <c r="V499" s="9"/>
      <c r="W499" s="7"/>
      <c r="X499" s="7"/>
      <c r="Y499" s="9"/>
      <c r="Z499" s="7"/>
      <c r="AA499" s="7"/>
      <c r="AB499" s="9"/>
      <c r="AC499" s="97"/>
      <c r="AD499" s="47"/>
      <c r="AE499" s="47"/>
      <c r="AF499" s="9"/>
      <c r="AG499" s="50"/>
      <c r="AH499" s="9"/>
      <c r="AI499" s="3"/>
      <c r="AJ499" s="9"/>
      <c r="AK499" s="9"/>
      <c r="AL499" s="9"/>
      <c r="AM499" s="9"/>
      <c r="AN499" s="9"/>
      <c r="AO499" s="9"/>
      <c r="AP499" s="50"/>
    </row>
    <row r="500" spans="2:42" x14ac:dyDescent="0.35">
      <c r="B500" s="3"/>
      <c r="C500" s="5"/>
      <c r="D500" s="100"/>
      <c r="E500" s="3"/>
      <c r="F500" s="3"/>
      <c r="G500" s="7"/>
      <c r="H500" s="56"/>
      <c r="I500" s="7"/>
      <c r="J500" s="7"/>
      <c r="K500" s="7"/>
      <c r="L500" s="9"/>
      <c r="M500" s="7"/>
      <c r="N500" s="7"/>
      <c r="O500" s="9"/>
      <c r="P500" s="7"/>
      <c r="Q500" s="7"/>
      <c r="R500" s="9"/>
      <c r="S500" s="7"/>
      <c r="T500" s="7"/>
      <c r="U500" s="9"/>
      <c r="V500" s="9"/>
      <c r="W500" s="7"/>
      <c r="X500" s="7"/>
      <c r="Y500" s="9"/>
      <c r="Z500" s="7"/>
      <c r="AA500" s="7"/>
      <c r="AB500" s="9"/>
      <c r="AC500" s="97"/>
      <c r="AD500" s="47"/>
      <c r="AE500" s="47"/>
      <c r="AF500" s="9"/>
      <c r="AG500" s="50"/>
      <c r="AH500" s="9"/>
      <c r="AI500" s="3"/>
      <c r="AJ500" s="9"/>
      <c r="AK500" s="9"/>
      <c r="AL500" s="9"/>
      <c r="AM500" s="9"/>
      <c r="AN500" s="9"/>
      <c r="AO500" s="9"/>
      <c r="AP500" s="50"/>
    </row>
    <row r="501" spans="2:42" x14ac:dyDescent="0.35">
      <c r="B501" s="3"/>
      <c r="C501" s="5"/>
      <c r="D501" s="100"/>
      <c r="E501" s="3"/>
      <c r="F501" s="3"/>
      <c r="G501" s="7"/>
      <c r="H501" s="56"/>
      <c r="I501" s="7"/>
      <c r="J501" s="7"/>
      <c r="K501" s="7"/>
      <c r="L501" s="9"/>
      <c r="M501" s="7"/>
      <c r="N501" s="7"/>
      <c r="O501" s="9"/>
      <c r="P501" s="7"/>
      <c r="Q501" s="7"/>
      <c r="R501" s="9"/>
      <c r="S501" s="7"/>
      <c r="T501" s="7"/>
      <c r="U501" s="9"/>
      <c r="V501" s="9"/>
      <c r="W501" s="7"/>
      <c r="X501" s="7"/>
      <c r="Y501" s="9"/>
      <c r="Z501" s="7"/>
      <c r="AA501" s="7"/>
      <c r="AB501" s="9"/>
      <c r="AC501" s="97"/>
      <c r="AD501" s="47"/>
      <c r="AE501" s="47"/>
      <c r="AF501" s="9"/>
      <c r="AG501" s="50"/>
      <c r="AH501" s="9"/>
      <c r="AI501" s="3"/>
      <c r="AJ501" s="9"/>
      <c r="AK501" s="9"/>
      <c r="AL501" s="9"/>
      <c r="AM501" s="9"/>
      <c r="AN501" s="9"/>
      <c r="AO501" s="9"/>
      <c r="AP501" s="50"/>
    </row>
    <row r="502" spans="2:42" x14ac:dyDescent="0.35">
      <c r="B502" s="3"/>
      <c r="C502" s="5"/>
      <c r="D502" s="100"/>
      <c r="E502" s="3"/>
      <c r="F502" s="3"/>
      <c r="G502" s="7"/>
      <c r="H502" s="56"/>
      <c r="I502" s="7"/>
      <c r="J502" s="7"/>
      <c r="K502" s="7"/>
      <c r="L502" s="9"/>
      <c r="M502" s="7"/>
      <c r="N502" s="7"/>
      <c r="O502" s="9"/>
      <c r="P502" s="7"/>
      <c r="Q502" s="7"/>
      <c r="R502" s="9"/>
      <c r="S502" s="7"/>
      <c r="T502" s="7"/>
      <c r="U502" s="9"/>
      <c r="V502" s="9"/>
      <c r="W502" s="7"/>
      <c r="X502" s="7"/>
      <c r="Y502" s="9"/>
      <c r="Z502" s="7"/>
      <c r="AA502" s="7"/>
      <c r="AB502" s="9"/>
      <c r="AC502" s="97"/>
      <c r="AD502" s="47"/>
      <c r="AE502" s="47"/>
      <c r="AF502" s="9"/>
      <c r="AG502" s="50"/>
      <c r="AH502" s="9"/>
      <c r="AI502" s="3"/>
      <c r="AJ502" s="9"/>
      <c r="AK502" s="9"/>
      <c r="AL502" s="9"/>
      <c r="AM502" s="9"/>
      <c r="AN502" s="9"/>
      <c r="AO502" s="9"/>
      <c r="AP502" s="50"/>
    </row>
    <row r="503" spans="2:42" x14ac:dyDescent="0.35">
      <c r="B503" s="3"/>
      <c r="C503" s="5"/>
      <c r="D503" s="100"/>
      <c r="E503" s="3"/>
      <c r="F503" s="3"/>
      <c r="G503" s="7"/>
      <c r="H503" s="56"/>
      <c r="I503" s="7"/>
      <c r="J503" s="7"/>
      <c r="K503" s="7"/>
      <c r="L503" s="9"/>
      <c r="M503" s="7"/>
      <c r="N503" s="7"/>
      <c r="O503" s="9"/>
      <c r="P503" s="7"/>
      <c r="Q503" s="7"/>
      <c r="R503" s="9"/>
      <c r="S503" s="7"/>
      <c r="T503" s="7"/>
      <c r="U503" s="9"/>
      <c r="V503" s="9"/>
      <c r="W503" s="7"/>
      <c r="X503" s="7"/>
      <c r="Y503" s="9"/>
      <c r="Z503" s="7"/>
      <c r="AA503" s="7"/>
      <c r="AB503" s="9"/>
      <c r="AC503" s="97"/>
      <c r="AD503" s="47"/>
      <c r="AE503" s="47"/>
      <c r="AF503" s="9"/>
      <c r="AG503" s="50"/>
      <c r="AH503" s="9"/>
      <c r="AI503" s="3"/>
      <c r="AJ503" s="9"/>
      <c r="AK503" s="9"/>
      <c r="AL503" s="9"/>
      <c r="AM503" s="9"/>
      <c r="AN503" s="9"/>
      <c r="AO503" s="9"/>
      <c r="AP503" s="50"/>
    </row>
    <row r="504" spans="2:42" x14ac:dyDescent="0.35">
      <c r="B504" s="3"/>
      <c r="C504" s="5"/>
      <c r="D504" s="100"/>
      <c r="E504" s="3"/>
      <c r="F504" s="3"/>
      <c r="G504" s="7"/>
      <c r="H504" s="56"/>
      <c r="I504" s="7"/>
      <c r="J504" s="7"/>
      <c r="K504" s="7"/>
      <c r="L504" s="9"/>
      <c r="M504" s="7"/>
      <c r="N504" s="7"/>
      <c r="O504" s="9"/>
      <c r="P504" s="7"/>
      <c r="Q504" s="7"/>
      <c r="R504" s="9"/>
      <c r="S504" s="7"/>
      <c r="T504" s="7"/>
      <c r="U504" s="9"/>
      <c r="V504" s="9"/>
      <c r="W504" s="7"/>
      <c r="X504" s="7"/>
      <c r="Y504" s="9"/>
      <c r="Z504" s="7"/>
      <c r="AA504" s="7"/>
      <c r="AB504" s="9"/>
      <c r="AC504" s="97"/>
      <c r="AD504" s="47"/>
      <c r="AE504" s="47"/>
      <c r="AF504" s="9"/>
      <c r="AG504" s="50"/>
      <c r="AH504" s="9"/>
      <c r="AI504" s="3"/>
      <c r="AJ504" s="9"/>
      <c r="AK504" s="9"/>
      <c r="AL504" s="9"/>
      <c r="AM504" s="9"/>
      <c r="AN504" s="9"/>
      <c r="AO504" s="9"/>
      <c r="AP504" s="50"/>
    </row>
    <row r="505" spans="2:42" x14ac:dyDescent="0.35">
      <c r="B505" s="3"/>
      <c r="C505" s="5"/>
      <c r="D505" s="100"/>
      <c r="E505" s="3"/>
      <c r="F505" s="3"/>
      <c r="G505" s="7"/>
      <c r="H505" s="56"/>
      <c r="I505" s="7"/>
      <c r="J505" s="7"/>
      <c r="K505" s="7"/>
      <c r="L505" s="9"/>
      <c r="M505" s="7"/>
      <c r="N505" s="7"/>
      <c r="O505" s="9"/>
      <c r="P505" s="7"/>
      <c r="Q505" s="7"/>
      <c r="R505" s="9"/>
      <c r="S505" s="7"/>
      <c r="T505" s="7"/>
      <c r="U505" s="9"/>
      <c r="V505" s="9"/>
      <c r="W505" s="7"/>
      <c r="X505" s="7"/>
      <c r="Y505" s="9"/>
      <c r="Z505" s="7"/>
      <c r="AA505" s="7"/>
      <c r="AB505" s="9"/>
      <c r="AC505" s="97"/>
      <c r="AD505" s="47"/>
      <c r="AE505" s="47"/>
      <c r="AF505" s="9"/>
      <c r="AG505" s="50"/>
      <c r="AH505" s="9"/>
      <c r="AI505" s="3"/>
      <c r="AJ505" s="9"/>
      <c r="AK505" s="9"/>
      <c r="AL505" s="9"/>
      <c r="AM505" s="9"/>
      <c r="AN505" s="9"/>
      <c r="AO505" s="9"/>
      <c r="AP505" s="50"/>
    </row>
    <row r="506" spans="2:42" x14ac:dyDescent="0.35">
      <c r="B506" s="3"/>
      <c r="C506" s="5"/>
      <c r="D506" s="100"/>
      <c r="E506" s="3"/>
      <c r="F506" s="3"/>
      <c r="G506" s="7"/>
      <c r="H506" s="56"/>
      <c r="I506" s="7"/>
      <c r="J506" s="7"/>
      <c r="K506" s="7"/>
      <c r="L506" s="9"/>
      <c r="M506" s="7"/>
      <c r="N506" s="7"/>
      <c r="O506" s="9"/>
      <c r="P506" s="7"/>
      <c r="Q506" s="7"/>
      <c r="R506" s="9"/>
      <c r="S506" s="7"/>
      <c r="T506" s="7"/>
      <c r="U506" s="9"/>
      <c r="V506" s="9"/>
      <c r="W506" s="7"/>
      <c r="X506" s="7"/>
      <c r="Y506" s="9"/>
      <c r="Z506" s="7"/>
      <c r="AA506" s="7"/>
      <c r="AB506" s="9"/>
      <c r="AC506" s="97"/>
      <c r="AD506" s="47"/>
      <c r="AE506" s="47"/>
      <c r="AF506" s="9"/>
      <c r="AG506" s="50"/>
      <c r="AH506" s="9"/>
      <c r="AI506" s="3"/>
      <c r="AJ506" s="9"/>
      <c r="AK506" s="9"/>
      <c r="AL506" s="9"/>
      <c r="AM506" s="9"/>
      <c r="AN506" s="9"/>
      <c r="AO506" s="9"/>
      <c r="AP506" s="50"/>
    </row>
    <row r="507" spans="2:42" x14ac:dyDescent="0.35">
      <c r="B507" s="3"/>
      <c r="C507" s="5"/>
      <c r="D507" s="100"/>
      <c r="E507" s="3"/>
      <c r="F507" s="3"/>
      <c r="G507" s="7"/>
      <c r="H507" s="56"/>
      <c r="I507" s="7"/>
      <c r="J507" s="7"/>
      <c r="K507" s="7"/>
      <c r="L507" s="9"/>
      <c r="M507" s="7"/>
      <c r="N507" s="7"/>
      <c r="O507" s="9"/>
      <c r="P507" s="7"/>
      <c r="Q507" s="7"/>
      <c r="R507" s="9"/>
      <c r="S507" s="7"/>
      <c r="T507" s="7"/>
      <c r="U507" s="9"/>
      <c r="V507" s="9"/>
      <c r="W507" s="7"/>
      <c r="X507" s="7"/>
      <c r="Y507" s="9"/>
      <c r="Z507" s="7"/>
      <c r="AA507" s="7"/>
      <c r="AB507" s="9"/>
      <c r="AC507" s="97"/>
      <c r="AD507" s="47"/>
      <c r="AE507" s="47"/>
      <c r="AF507" s="9"/>
      <c r="AG507" s="50"/>
      <c r="AH507" s="9"/>
      <c r="AI507" s="3"/>
      <c r="AJ507" s="9"/>
      <c r="AK507" s="9"/>
      <c r="AL507" s="9"/>
      <c r="AM507" s="9"/>
      <c r="AN507" s="9"/>
      <c r="AO507" s="9"/>
      <c r="AP507" s="50"/>
    </row>
    <row r="508" spans="2:42" x14ac:dyDescent="0.35">
      <c r="B508" s="3"/>
      <c r="C508" s="5"/>
      <c r="D508" s="100"/>
      <c r="E508" s="3"/>
      <c r="F508" s="3"/>
      <c r="G508" s="7"/>
      <c r="H508" s="56"/>
      <c r="I508" s="7"/>
      <c r="J508" s="7"/>
      <c r="K508" s="7"/>
      <c r="L508" s="9"/>
      <c r="M508" s="7"/>
      <c r="N508" s="7"/>
      <c r="O508" s="9"/>
      <c r="P508" s="7"/>
      <c r="Q508" s="7"/>
      <c r="R508" s="9"/>
      <c r="S508" s="7"/>
      <c r="T508" s="7"/>
      <c r="U508" s="9"/>
      <c r="V508" s="9"/>
      <c r="W508" s="7"/>
      <c r="X508" s="7"/>
      <c r="Y508" s="9"/>
      <c r="Z508" s="7"/>
      <c r="AA508" s="7"/>
      <c r="AB508" s="9"/>
      <c r="AC508" s="97"/>
      <c r="AD508" s="47"/>
      <c r="AE508" s="47"/>
      <c r="AF508" s="9"/>
      <c r="AG508" s="50"/>
      <c r="AH508" s="9"/>
      <c r="AI508" s="3"/>
      <c r="AJ508" s="9"/>
      <c r="AK508" s="9"/>
      <c r="AL508" s="9"/>
      <c r="AM508" s="9"/>
      <c r="AN508" s="9"/>
      <c r="AO508" s="9"/>
      <c r="AP508" s="50"/>
    </row>
    <row r="509" spans="2:42" x14ac:dyDescent="0.35">
      <c r="B509" s="3"/>
      <c r="C509" s="5"/>
      <c r="D509" s="100"/>
      <c r="E509" s="3"/>
      <c r="F509" s="3"/>
      <c r="G509" s="7"/>
      <c r="H509" s="56"/>
      <c r="I509" s="7"/>
      <c r="J509" s="7"/>
      <c r="K509" s="7"/>
      <c r="L509" s="9"/>
      <c r="M509" s="7"/>
      <c r="N509" s="7"/>
      <c r="O509" s="9"/>
      <c r="P509" s="7"/>
      <c r="Q509" s="7"/>
      <c r="R509" s="9"/>
      <c r="S509" s="7"/>
      <c r="T509" s="7"/>
      <c r="U509" s="9"/>
      <c r="V509" s="9"/>
      <c r="W509" s="7"/>
      <c r="X509" s="7"/>
      <c r="Y509" s="9"/>
      <c r="Z509" s="7"/>
      <c r="AA509" s="7"/>
      <c r="AB509" s="9"/>
      <c r="AC509" s="97"/>
      <c r="AD509" s="47"/>
      <c r="AE509" s="47"/>
      <c r="AF509" s="9"/>
      <c r="AG509" s="50"/>
      <c r="AH509" s="9"/>
      <c r="AI509" s="3"/>
      <c r="AJ509" s="9"/>
      <c r="AK509" s="9"/>
      <c r="AL509" s="9"/>
      <c r="AM509" s="9"/>
      <c r="AN509" s="9"/>
      <c r="AO509" s="9"/>
      <c r="AP509" s="50"/>
    </row>
    <row r="510" spans="2:42" x14ac:dyDescent="0.35">
      <c r="B510" s="3"/>
      <c r="C510" s="5"/>
      <c r="D510" s="100"/>
      <c r="E510" s="3"/>
      <c r="F510" s="3"/>
      <c r="G510" s="7"/>
      <c r="H510" s="56"/>
      <c r="I510" s="7"/>
      <c r="J510" s="7"/>
      <c r="K510" s="7"/>
      <c r="L510" s="9"/>
      <c r="M510" s="7"/>
      <c r="N510" s="7"/>
      <c r="O510" s="9"/>
      <c r="P510" s="7"/>
      <c r="Q510" s="7"/>
      <c r="R510" s="9"/>
      <c r="S510" s="7"/>
      <c r="T510" s="7"/>
      <c r="U510" s="9"/>
      <c r="V510" s="9"/>
      <c r="W510" s="7"/>
      <c r="X510" s="7"/>
      <c r="Y510" s="9"/>
      <c r="Z510" s="7"/>
      <c r="AA510" s="7"/>
      <c r="AB510" s="9"/>
      <c r="AC510" s="97"/>
      <c r="AD510" s="47"/>
      <c r="AE510" s="47"/>
      <c r="AF510" s="9"/>
      <c r="AG510" s="50"/>
      <c r="AH510" s="9"/>
      <c r="AI510" s="3"/>
      <c r="AJ510" s="9"/>
      <c r="AK510" s="9"/>
      <c r="AL510" s="9"/>
      <c r="AM510" s="9"/>
      <c r="AN510" s="9"/>
      <c r="AO510" s="9"/>
      <c r="AP510" s="50"/>
    </row>
    <row r="511" spans="2:42" x14ac:dyDescent="0.35">
      <c r="B511" s="3"/>
      <c r="C511" s="5"/>
      <c r="D511" s="100"/>
      <c r="E511" s="3"/>
      <c r="F511" s="3"/>
      <c r="G511" s="7"/>
      <c r="H511" s="56"/>
      <c r="I511" s="7"/>
      <c r="J511" s="7"/>
      <c r="K511" s="7"/>
      <c r="L511" s="9"/>
      <c r="M511" s="7"/>
      <c r="N511" s="7"/>
      <c r="O511" s="9"/>
      <c r="P511" s="7"/>
      <c r="Q511" s="7"/>
      <c r="R511" s="9"/>
      <c r="S511" s="7"/>
      <c r="T511" s="7"/>
      <c r="U511" s="9"/>
      <c r="V511" s="9"/>
      <c r="W511" s="7"/>
      <c r="X511" s="7"/>
      <c r="Y511" s="9"/>
      <c r="Z511" s="7"/>
      <c r="AA511" s="7"/>
      <c r="AB511" s="9"/>
      <c r="AC511" s="97"/>
      <c r="AD511" s="47"/>
      <c r="AE511" s="47"/>
      <c r="AF511" s="9"/>
      <c r="AG511" s="50"/>
      <c r="AH511" s="9"/>
      <c r="AI511" s="3"/>
      <c r="AJ511" s="9"/>
      <c r="AK511" s="9"/>
      <c r="AL511" s="9"/>
      <c r="AM511" s="9"/>
      <c r="AN511" s="9"/>
      <c r="AO511" s="9"/>
      <c r="AP511" s="50"/>
    </row>
    <row r="512" spans="2:42" x14ac:dyDescent="0.35">
      <c r="B512" s="3"/>
      <c r="C512" s="5"/>
      <c r="D512" s="100"/>
      <c r="E512" s="3"/>
      <c r="F512" s="3"/>
      <c r="G512" s="7"/>
      <c r="H512" s="56"/>
      <c r="I512" s="7"/>
      <c r="J512" s="7"/>
      <c r="K512" s="7"/>
      <c r="L512" s="9"/>
      <c r="M512" s="7"/>
      <c r="N512" s="7"/>
      <c r="O512" s="9"/>
      <c r="P512" s="7"/>
      <c r="Q512" s="7"/>
      <c r="R512" s="9"/>
      <c r="S512" s="7"/>
      <c r="T512" s="7"/>
      <c r="U512" s="9"/>
      <c r="V512" s="9"/>
      <c r="W512" s="7"/>
      <c r="X512" s="7"/>
      <c r="Y512" s="9"/>
      <c r="Z512" s="7"/>
      <c r="AA512" s="7"/>
      <c r="AB512" s="9"/>
      <c r="AC512" s="97"/>
      <c r="AD512" s="47"/>
      <c r="AE512" s="47"/>
      <c r="AF512" s="9"/>
      <c r="AG512" s="50"/>
      <c r="AH512" s="9"/>
      <c r="AI512" s="3"/>
      <c r="AJ512" s="9"/>
      <c r="AK512" s="9"/>
      <c r="AL512" s="9"/>
      <c r="AM512" s="9"/>
      <c r="AN512" s="9"/>
      <c r="AO512" s="9"/>
      <c r="AP512" s="50"/>
    </row>
    <row r="513" spans="2:42" x14ac:dyDescent="0.35">
      <c r="B513" s="3"/>
      <c r="C513" s="5"/>
      <c r="D513" s="100"/>
      <c r="E513" s="3"/>
      <c r="F513" s="3"/>
      <c r="G513" s="7"/>
      <c r="H513" s="56"/>
      <c r="I513" s="7"/>
      <c r="J513" s="7"/>
      <c r="K513" s="7"/>
      <c r="L513" s="9"/>
      <c r="M513" s="7"/>
      <c r="N513" s="7"/>
      <c r="O513" s="9"/>
      <c r="P513" s="7"/>
      <c r="Q513" s="7"/>
      <c r="R513" s="9"/>
      <c r="S513" s="7"/>
      <c r="T513" s="7"/>
      <c r="U513" s="9"/>
      <c r="V513" s="9"/>
      <c r="W513" s="7"/>
      <c r="X513" s="7"/>
      <c r="Y513" s="9"/>
      <c r="Z513" s="7"/>
      <c r="AA513" s="7"/>
      <c r="AB513" s="9"/>
      <c r="AC513" s="97"/>
      <c r="AD513" s="47"/>
      <c r="AE513" s="47"/>
      <c r="AF513" s="9"/>
      <c r="AG513" s="50"/>
      <c r="AH513" s="9"/>
      <c r="AI513" s="3"/>
      <c r="AJ513" s="9"/>
      <c r="AK513" s="9"/>
      <c r="AL513" s="9"/>
      <c r="AM513" s="9"/>
      <c r="AN513" s="9"/>
      <c r="AO513" s="9"/>
      <c r="AP513" s="50"/>
    </row>
    <row r="514" spans="2:42" x14ac:dyDescent="0.35">
      <c r="B514" s="3"/>
      <c r="C514" s="5"/>
      <c r="D514" s="100"/>
      <c r="E514" s="3"/>
      <c r="F514" s="3"/>
      <c r="G514" s="7"/>
      <c r="H514" s="56"/>
      <c r="I514" s="7"/>
      <c r="J514" s="7"/>
      <c r="K514" s="7"/>
      <c r="L514" s="9"/>
      <c r="M514" s="7"/>
      <c r="N514" s="7"/>
      <c r="O514" s="9"/>
      <c r="P514" s="7"/>
      <c r="Q514" s="7"/>
      <c r="R514" s="9"/>
      <c r="S514" s="7"/>
      <c r="T514" s="7"/>
      <c r="U514" s="9"/>
      <c r="V514" s="9"/>
      <c r="W514" s="7"/>
      <c r="X514" s="7"/>
      <c r="Y514" s="9"/>
      <c r="Z514" s="7"/>
      <c r="AA514" s="7"/>
      <c r="AB514" s="9"/>
      <c r="AC514" s="97"/>
      <c r="AD514" s="47"/>
      <c r="AE514" s="47"/>
      <c r="AF514" s="9"/>
      <c r="AG514" s="50"/>
      <c r="AH514" s="9"/>
      <c r="AI514" s="3"/>
      <c r="AJ514" s="9"/>
      <c r="AK514" s="9"/>
      <c r="AL514" s="9"/>
      <c r="AM514" s="9"/>
      <c r="AN514" s="9"/>
      <c r="AO514" s="9"/>
      <c r="AP514" s="50"/>
    </row>
    <row r="515" spans="2:42" x14ac:dyDescent="0.35">
      <c r="B515" s="3"/>
      <c r="C515" s="5"/>
      <c r="D515" s="100"/>
      <c r="E515" s="3"/>
      <c r="F515" s="3"/>
      <c r="G515" s="7"/>
      <c r="H515" s="56"/>
      <c r="I515" s="7"/>
      <c r="J515" s="7"/>
      <c r="K515" s="7"/>
      <c r="L515" s="9"/>
      <c r="M515" s="7"/>
      <c r="N515" s="7"/>
      <c r="O515" s="9"/>
      <c r="P515" s="7"/>
      <c r="Q515" s="7"/>
      <c r="R515" s="9"/>
      <c r="S515" s="7"/>
      <c r="T515" s="7"/>
      <c r="U515" s="9"/>
      <c r="V515" s="9"/>
      <c r="W515" s="7"/>
      <c r="X515" s="7"/>
      <c r="Y515" s="9"/>
      <c r="Z515" s="7"/>
      <c r="AA515" s="7"/>
      <c r="AB515" s="9"/>
      <c r="AC515" s="97"/>
      <c r="AD515" s="47"/>
      <c r="AE515" s="47"/>
      <c r="AF515" s="9"/>
      <c r="AG515" s="50"/>
      <c r="AH515" s="9"/>
      <c r="AI515" s="3"/>
      <c r="AJ515" s="9"/>
      <c r="AK515" s="9"/>
      <c r="AL515" s="9"/>
      <c r="AM515" s="9"/>
      <c r="AN515" s="9"/>
      <c r="AO515" s="9"/>
      <c r="AP515" s="50"/>
    </row>
    <row r="516" spans="2:42" x14ac:dyDescent="0.35">
      <c r="B516" s="3"/>
      <c r="C516" s="5"/>
      <c r="D516" s="100"/>
      <c r="E516" s="3"/>
      <c r="F516" s="3"/>
      <c r="G516" s="7"/>
      <c r="H516" s="56"/>
      <c r="I516" s="7"/>
      <c r="J516" s="7"/>
      <c r="K516" s="7"/>
      <c r="L516" s="9"/>
      <c r="M516" s="7"/>
      <c r="N516" s="7"/>
      <c r="O516" s="9"/>
      <c r="P516" s="7"/>
      <c r="Q516" s="7"/>
      <c r="R516" s="9"/>
      <c r="S516" s="7"/>
      <c r="T516" s="7"/>
      <c r="U516" s="9"/>
      <c r="V516" s="9"/>
      <c r="W516" s="7"/>
      <c r="X516" s="7"/>
      <c r="Y516" s="9"/>
      <c r="Z516" s="7"/>
      <c r="AA516" s="7"/>
      <c r="AB516" s="9"/>
      <c r="AC516" s="97"/>
      <c r="AD516" s="47"/>
      <c r="AE516" s="47"/>
      <c r="AF516" s="9"/>
      <c r="AG516" s="50"/>
      <c r="AH516" s="9"/>
      <c r="AI516" s="3"/>
      <c r="AJ516" s="9"/>
      <c r="AK516" s="9"/>
      <c r="AL516" s="9"/>
      <c r="AM516" s="9"/>
      <c r="AN516" s="9"/>
      <c r="AO516" s="9"/>
      <c r="AP516" s="50"/>
    </row>
    <row r="517" spans="2:42" x14ac:dyDescent="0.35">
      <c r="B517" s="3"/>
      <c r="C517" s="5"/>
      <c r="D517" s="100"/>
      <c r="E517" s="3"/>
      <c r="F517" s="3"/>
      <c r="G517" s="7"/>
      <c r="H517" s="56"/>
      <c r="I517" s="7"/>
      <c r="J517" s="7"/>
      <c r="K517" s="7"/>
      <c r="L517" s="9"/>
      <c r="M517" s="7"/>
      <c r="N517" s="7"/>
      <c r="O517" s="9"/>
      <c r="P517" s="7"/>
      <c r="Q517" s="7"/>
      <c r="R517" s="9"/>
      <c r="S517" s="7"/>
      <c r="T517" s="7"/>
      <c r="U517" s="9"/>
      <c r="V517" s="9"/>
      <c r="W517" s="7"/>
      <c r="X517" s="7"/>
      <c r="Y517" s="9"/>
      <c r="Z517" s="7"/>
      <c r="AA517" s="7"/>
      <c r="AB517" s="9"/>
      <c r="AC517" s="97"/>
      <c r="AD517" s="47"/>
      <c r="AE517" s="47"/>
      <c r="AF517" s="9"/>
      <c r="AG517" s="50"/>
      <c r="AH517" s="9"/>
      <c r="AI517" s="3"/>
      <c r="AJ517" s="9"/>
      <c r="AK517" s="9"/>
      <c r="AL517" s="9"/>
      <c r="AM517" s="9"/>
      <c r="AN517" s="9"/>
      <c r="AO517" s="9"/>
      <c r="AP517" s="50"/>
    </row>
    <row r="518" spans="2:42" x14ac:dyDescent="0.35">
      <c r="B518" s="3"/>
      <c r="C518" s="5"/>
      <c r="D518" s="100"/>
      <c r="E518" s="3"/>
      <c r="F518" s="3"/>
      <c r="G518" s="7"/>
      <c r="H518" s="56"/>
      <c r="I518" s="7"/>
      <c r="J518" s="7"/>
      <c r="K518" s="7"/>
      <c r="L518" s="9"/>
      <c r="M518" s="7"/>
      <c r="N518" s="7"/>
      <c r="O518" s="9"/>
      <c r="P518" s="7"/>
      <c r="Q518" s="7"/>
      <c r="R518" s="9"/>
      <c r="S518" s="7"/>
      <c r="T518" s="7"/>
      <c r="U518" s="9"/>
      <c r="V518" s="9"/>
      <c r="W518" s="7"/>
      <c r="X518" s="7"/>
      <c r="Y518" s="9"/>
      <c r="Z518" s="7"/>
      <c r="AA518" s="7"/>
      <c r="AB518" s="9"/>
      <c r="AC518" s="97"/>
      <c r="AD518" s="47"/>
      <c r="AE518" s="47"/>
      <c r="AF518" s="9"/>
      <c r="AG518" s="50"/>
      <c r="AH518" s="9"/>
      <c r="AI518" s="3"/>
      <c r="AJ518" s="9"/>
      <c r="AK518" s="9"/>
      <c r="AL518" s="9"/>
      <c r="AM518" s="9"/>
      <c r="AN518" s="9"/>
      <c r="AO518" s="9"/>
      <c r="AP518" s="50"/>
    </row>
    <row r="519" spans="2:42" x14ac:dyDescent="0.35">
      <c r="B519" s="3"/>
      <c r="C519" s="5"/>
      <c r="D519" s="100"/>
      <c r="E519" s="3"/>
      <c r="F519" s="3"/>
      <c r="G519" s="7"/>
      <c r="H519" s="56"/>
      <c r="I519" s="7"/>
      <c r="J519" s="7"/>
      <c r="K519" s="7"/>
      <c r="L519" s="9"/>
      <c r="M519" s="7"/>
      <c r="N519" s="7"/>
      <c r="O519" s="9"/>
      <c r="P519" s="7"/>
      <c r="Q519" s="7"/>
      <c r="R519" s="9"/>
      <c r="S519" s="7"/>
      <c r="T519" s="7"/>
      <c r="U519" s="9"/>
      <c r="V519" s="9"/>
      <c r="W519" s="7"/>
      <c r="X519" s="7"/>
      <c r="Y519" s="9"/>
      <c r="Z519" s="7"/>
      <c r="AA519" s="7"/>
      <c r="AB519" s="9"/>
      <c r="AC519" s="97"/>
      <c r="AD519" s="47"/>
      <c r="AE519" s="47"/>
      <c r="AF519" s="9"/>
      <c r="AG519" s="50"/>
      <c r="AH519" s="9"/>
      <c r="AI519" s="3"/>
      <c r="AJ519" s="9"/>
      <c r="AK519" s="9"/>
      <c r="AL519" s="9"/>
      <c r="AM519" s="9"/>
      <c r="AN519" s="9"/>
      <c r="AO519" s="9"/>
      <c r="AP519" s="50"/>
    </row>
    <row r="520" spans="2:42" x14ac:dyDescent="0.35">
      <c r="B520" s="3"/>
      <c r="C520" s="5"/>
      <c r="D520" s="100"/>
      <c r="E520" s="3"/>
      <c r="F520" s="3"/>
      <c r="G520" s="7"/>
      <c r="H520" s="56"/>
      <c r="I520" s="7"/>
      <c r="J520" s="7"/>
      <c r="K520" s="7"/>
      <c r="L520" s="9"/>
      <c r="M520" s="7"/>
      <c r="N520" s="7"/>
      <c r="O520" s="9"/>
      <c r="P520" s="7"/>
      <c r="Q520" s="7"/>
      <c r="R520" s="9"/>
      <c r="S520" s="7"/>
      <c r="T520" s="7"/>
      <c r="U520" s="9"/>
      <c r="V520" s="9"/>
      <c r="W520" s="7"/>
      <c r="X520" s="7"/>
      <c r="Y520" s="9"/>
      <c r="Z520" s="7"/>
      <c r="AA520" s="7"/>
      <c r="AB520" s="9"/>
      <c r="AC520" s="97"/>
      <c r="AD520" s="47"/>
      <c r="AE520" s="47"/>
      <c r="AF520" s="9"/>
      <c r="AG520" s="50"/>
      <c r="AH520" s="9"/>
      <c r="AI520" s="3"/>
      <c r="AJ520" s="9"/>
      <c r="AK520" s="9"/>
      <c r="AL520" s="9"/>
      <c r="AM520" s="9"/>
      <c r="AN520" s="9"/>
      <c r="AO520" s="9"/>
      <c r="AP520" s="50"/>
    </row>
    <row r="521" spans="2:42" x14ac:dyDescent="0.35">
      <c r="B521" s="3"/>
      <c r="C521" s="5"/>
      <c r="D521" s="100"/>
      <c r="E521" s="3"/>
      <c r="F521" s="3"/>
      <c r="G521" s="7"/>
      <c r="H521" s="56"/>
      <c r="I521" s="7"/>
      <c r="J521" s="7"/>
      <c r="K521" s="7"/>
      <c r="L521" s="9"/>
      <c r="M521" s="7"/>
      <c r="N521" s="7"/>
      <c r="O521" s="9"/>
      <c r="P521" s="7"/>
      <c r="Q521" s="7"/>
      <c r="R521" s="9"/>
      <c r="S521" s="7"/>
      <c r="T521" s="7"/>
      <c r="U521" s="9"/>
      <c r="V521" s="9"/>
      <c r="W521" s="7"/>
      <c r="X521" s="7"/>
      <c r="Y521" s="9"/>
      <c r="Z521" s="7"/>
      <c r="AA521" s="7"/>
      <c r="AB521" s="9"/>
      <c r="AC521" s="97"/>
      <c r="AD521" s="47"/>
      <c r="AE521" s="47"/>
      <c r="AF521" s="9"/>
      <c r="AG521" s="50"/>
      <c r="AH521" s="9"/>
      <c r="AI521" s="3"/>
      <c r="AJ521" s="9"/>
      <c r="AK521" s="9"/>
      <c r="AL521" s="9"/>
      <c r="AM521" s="9"/>
      <c r="AN521" s="9"/>
      <c r="AO521" s="9"/>
      <c r="AP521" s="50"/>
    </row>
    <row r="522" spans="2:42" x14ac:dyDescent="0.35">
      <c r="B522" s="3"/>
      <c r="C522" s="5"/>
      <c r="D522" s="100"/>
      <c r="E522" s="3"/>
      <c r="F522" s="3"/>
      <c r="G522" s="7"/>
      <c r="H522" s="56"/>
      <c r="I522" s="7"/>
      <c r="J522" s="7"/>
      <c r="K522" s="7"/>
      <c r="L522" s="9"/>
      <c r="M522" s="7"/>
      <c r="N522" s="7"/>
      <c r="O522" s="9"/>
      <c r="P522" s="7"/>
      <c r="Q522" s="7"/>
      <c r="R522" s="9"/>
      <c r="S522" s="7"/>
      <c r="T522" s="7"/>
      <c r="U522" s="9"/>
      <c r="V522" s="9"/>
      <c r="W522" s="7"/>
      <c r="X522" s="7"/>
      <c r="Y522" s="9"/>
      <c r="Z522" s="7"/>
      <c r="AA522" s="7"/>
      <c r="AB522" s="9"/>
      <c r="AC522" s="97"/>
      <c r="AD522" s="47"/>
      <c r="AE522" s="47"/>
      <c r="AF522" s="9"/>
      <c r="AG522" s="50"/>
      <c r="AH522" s="9"/>
      <c r="AI522" s="3"/>
      <c r="AJ522" s="9"/>
      <c r="AK522" s="9"/>
      <c r="AL522" s="9"/>
      <c r="AM522" s="9"/>
      <c r="AN522" s="9"/>
      <c r="AO522" s="9"/>
      <c r="AP522" s="50"/>
    </row>
    <row r="523" spans="2:42" x14ac:dyDescent="0.35">
      <c r="B523" s="3"/>
      <c r="C523" s="5"/>
      <c r="D523" s="100"/>
      <c r="E523" s="3"/>
      <c r="F523" s="3"/>
      <c r="G523" s="7"/>
      <c r="H523" s="56"/>
      <c r="I523" s="7"/>
      <c r="J523" s="7"/>
      <c r="K523" s="7"/>
      <c r="L523" s="9"/>
      <c r="M523" s="7"/>
      <c r="N523" s="7"/>
      <c r="O523" s="9"/>
      <c r="P523" s="7"/>
      <c r="Q523" s="7"/>
      <c r="R523" s="9"/>
      <c r="S523" s="7"/>
      <c r="T523" s="7"/>
      <c r="U523" s="9"/>
      <c r="V523" s="9"/>
      <c r="W523" s="7"/>
      <c r="X523" s="7"/>
      <c r="Y523" s="9"/>
      <c r="Z523" s="7"/>
      <c r="AA523" s="7"/>
      <c r="AB523" s="9"/>
      <c r="AC523" s="97"/>
      <c r="AD523" s="47"/>
      <c r="AE523" s="47"/>
      <c r="AF523" s="9"/>
      <c r="AG523" s="50"/>
      <c r="AH523" s="9"/>
      <c r="AI523" s="3"/>
      <c r="AJ523" s="9"/>
      <c r="AK523" s="9"/>
      <c r="AL523" s="9"/>
      <c r="AM523" s="9"/>
      <c r="AN523" s="9"/>
      <c r="AO523" s="9"/>
      <c r="AP523" s="50"/>
    </row>
    <row r="524" spans="2:42" x14ac:dyDescent="0.35">
      <c r="B524" s="3"/>
      <c r="C524" s="5"/>
      <c r="D524" s="100"/>
      <c r="E524" s="3"/>
      <c r="F524" s="3"/>
      <c r="G524" s="7"/>
      <c r="H524" s="56"/>
      <c r="I524" s="7"/>
      <c r="J524" s="7"/>
      <c r="K524" s="7"/>
      <c r="L524" s="9"/>
      <c r="M524" s="7"/>
      <c r="N524" s="7"/>
      <c r="O524" s="9"/>
      <c r="P524" s="7"/>
      <c r="Q524" s="7"/>
      <c r="R524" s="9"/>
      <c r="S524" s="7"/>
      <c r="T524" s="7"/>
      <c r="U524" s="9"/>
      <c r="V524" s="9"/>
      <c r="W524" s="7"/>
      <c r="X524" s="7"/>
      <c r="Y524" s="9"/>
      <c r="Z524" s="7"/>
      <c r="AA524" s="7"/>
      <c r="AB524" s="9"/>
      <c r="AC524" s="97"/>
      <c r="AD524" s="47"/>
      <c r="AE524" s="47"/>
      <c r="AF524" s="9"/>
      <c r="AG524" s="50"/>
      <c r="AH524" s="9"/>
      <c r="AI524" s="3"/>
      <c r="AJ524" s="9"/>
      <c r="AK524" s="9"/>
      <c r="AL524" s="9"/>
      <c r="AM524" s="9"/>
      <c r="AN524" s="9"/>
      <c r="AO524" s="9"/>
      <c r="AP524" s="50"/>
    </row>
    <row r="525" spans="2:42" x14ac:dyDescent="0.35">
      <c r="B525" s="3"/>
      <c r="C525" s="5"/>
      <c r="D525" s="100"/>
      <c r="E525" s="3"/>
      <c r="F525" s="3"/>
      <c r="G525" s="7"/>
      <c r="H525" s="56"/>
      <c r="I525" s="7"/>
      <c r="J525" s="7"/>
      <c r="K525" s="7"/>
      <c r="L525" s="9"/>
      <c r="M525" s="7"/>
      <c r="N525" s="7"/>
      <c r="O525" s="9"/>
      <c r="P525" s="7"/>
      <c r="Q525" s="7"/>
      <c r="R525" s="9"/>
      <c r="S525" s="7"/>
      <c r="T525" s="7"/>
      <c r="U525" s="9"/>
      <c r="V525" s="9"/>
      <c r="W525" s="7"/>
      <c r="X525" s="7"/>
      <c r="Y525" s="9"/>
      <c r="Z525" s="7"/>
      <c r="AA525" s="7"/>
      <c r="AB525" s="9"/>
      <c r="AC525" s="97"/>
      <c r="AD525" s="47"/>
      <c r="AE525" s="47"/>
      <c r="AF525" s="9"/>
      <c r="AG525" s="50"/>
      <c r="AH525" s="9"/>
      <c r="AI525" s="3"/>
      <c r="AJ525" s="9"/>
      <c r="AK525" s="9"/>
      <c r="AL525" s="9"/>
      <c r="AM525" s="9"/>
      <c r="AN525" s="9"/>
      <c r="AO525" s="9"/>
      <c r="AP525" s="50"/>
    </row>
    <row r="526" spans="2:42" x14ac:dyDescent="0.35">
      <c r="B526" s="3"/>
      <c r="C526" s="5"/>
      <c r="D526" s="100"/>
      <c r="E526" s="3"/>
      <c r="F526" s="3"/>
      <c r="G526" s="7"/>
      <c r="H526" s="56"/>
      <c r="I526" s="7"/>
      <c r="J526" s="7"/>
      <c r="K526" s="7"/>
      <c r="L526" s="9"/>
      <c r="M526" s="7"/>
      <c r="N526" s="7"/>
      <c r="O526" s="9"/>
      <c r="P526" s="7"/>
      <c r="Q526" s="7"/>
      <c r="R526" s="9"/>
      <c r="S526" s="7"/>
      <c r="T526" s="7"/>
      <c r="U526" s="9"/>
      <c r="V526" s="9"/>
      <c r="W526" s="7"/>
      <c r="X526" s="7"/>
      <c r="Y526" s="9"/>
      <c r="Z526" s="7"/>
      <c r="AA526" s="7"/>
      <c r="AB526" s="9"/>
      <c r="AC526" s="97"/>
      <c r="AD526" s="47"/>
      <c r="AE526" s="47"/>
      <c r="AF526" s="9"/>
      <c r="AG526" s="50"/>
      <c r="AH526" s="9"/>
      <c r="AI526" s="3"/>
      <c r="AJ526" s="9"/>
      <c r="AK526" s="9"/>
      <c r="AL526" s="9"/>
      <c r="AM526" s="9"/>
      <c r="AN526" s="9"/>
      <c r="AO526" s="9"/>
      <c r="AP526" s="50"/>
    </row>
    <row r="527" spans="2:42" x14ac:dyDescent="0.35">
      <c r="B527" s="3"/>
      <c r="C527" s="5"/>
      <c r="D527" s="100"/>
      <c r="E527" s="3"/>
      <c r="F527" s="3"/>
      <c r="G527" s="7"/>
      <c r="H527" s="56"/>
      <c r="I527" s="7"/>
      <c r="J527" s="7"/>
      <c r="K527" s="7"/>
      <c r="L527" s="9"/>
      <c r="M527" s="7"/>
      <c r="N527" s="7"/>
      <c r="O527" s="9"/>
      <c r="P527" s="7"/>
      <c r="Q527" s="7"/>
      <c r="R527" s="9"/>
      <c r="S527" s="7"/>
      <c r="T527" s="7"/>
      <c r="U527" s="9"/>
      <c r="V527" s="9"/>
      <c r="W527" s="7"/>
      <c r="X527" s="7"/>
      <c r="Y527" s="9"/>
      <c r="Z527" s="7"/>
      <c r="AA527" s="7"/>
      <c r="AB527" s="9"/>
      <c r="AC527" s="97"/>
      <c r="AD527" s="47"/>
      <c r="AE527" s="47"/>
      <c r="AF527" s="9"/>
      <c r="AG527" s="50"/>
      <c r="AH527" s="9"/>
      <c r="AI527" s="3"/>
      <c r="AJ527" s="9"/>
      <c r="AK527" s="9"/>
      <c r="AL527" s="9"/>
      <c r="AM527" s="9"/>
      <c r="AN527" s="9"/>
      <c r="AO527" s="9"/>
      <c r="AP527" s="50"/>
    </row>
    <row r="528" spans="2:42" x14ac:dyDescent="0.35">
      <c r="B528" s="3"/>
      <c r="C528" s="5"/>
      <c r="D528" s="100"/>
      <c r="E528" s="3"/>
      <c r="F528" s="3"/>
      <c r="G528" s="7"/>
      <c r="H528" s="56"/>
      <c r="I528" s="7"/>
      <c r="J528" s="7"/>
      <c r="K528" s="7"/>
      <c r="L528" s="9"/>
      <c r="M528" s="7"/>
      <c r="N528" s="7"/>
      <c r="O528" s="9"/>
      <c r="P528" s="7"/>
      <c r="Q528" s="7"/>
      <c r="R528" s="9"/>
      <c r="S528" s="7"/>
      <c r="T528" s="7"/>
      <c r="U528" s="9"/>
      <c r="V528" s="9"/>
      <c r="W528" s="7"/>
      <c r="X528" s="7"/>
      <c r="Y528" s="9"/>
      <c r="Z528" s="7"/>
      <c r="AA528" s="7"/>
      <c r="AB528" s="9"/>
      <c r="AC528" s="97"/>
      <c r="AD528" s="47"/>
      <c r="AE528" s="47"/>
      <c r="AF528" s="9"/>
      <c r="AG528" s="50"/>
      <c r="AH528" s="9"/>
      <c r="AI528" s="3"/>
      <c r="AJ528" s="9"/>
      <c r="AK528" s="9"/>
      <c r="AL528" s="9"/>
      <c r="AM528" s="9"/>
      <c r="AN528" s="9"/>
      <c r="AO528" s="9"/>
      <c r="AP528" s="50"/>
    </row>
    <row r="529" spans="2:42" x14ac:dyDescent="0.35">
      <c r="B529" s="3"/>
      <c r="C529" s="5"/>
      <c r="D529" s="100"/>
      <c r="E529" s="3"/>
      <c r="F529" s="3"/>
      <c r="G529" s="7"/>
      <c r="H529" s="56"/>
      <c r="I529" s="7"/>
      <c r="J529" s="7"/>
      <c r="K529" s="7"/>
      <c r="L529" s="9"/>
      <c r="M529" s="7"/>
      <c r="N529" s="7"/>
      <c r="O529" s="9"/>
      <c r="P529" s="7"/>
      <c r="Q529" s="7"/>
      <c r="R529" s="9"/>
      <c r="S529" s="7"/>
      <c r="T529" s="7"/>
      <c r="U529" s="9"/>
      <c r="V529" s="9"/>
      <c r="W529" s="7"/>
      <c r="X529" s="7"/>
      <c r="Y529" s="9"/>
      <c r="Z529" s="7"/>
      <c r="AA529" s="7"/>
      <c r="AB529" s="9"/>
      <c r="AC529" s="97"/>
      <c r="AD529" s="47"/>
      <c r="AE529" s="47"/>
      <c r="AF529" s="9"/>
      <c r="AG529" s="50"/>
      <c r="AH529" s="9"/>
      <c r="AI529" s="3"/>
      <c r="AJ529" s="9"/>
      <c r="AK529" s="9"/>
      <c r="AL529" s="9"/>
      <c r="AM529" s="9"/>
      <c r="AN529" s="9"/>
      <c r="AO529" s="9"/>
      <c r="AP529" s="50"/>
    </row>
    <row r="530" spans="2:42" x14ac:dyDescent="0.35">
      <c r="B530" s="3"/>
      <c r="C530" s="5"/>
      <c r="D530" s="100"/>
      <c r="E530" s="3"/>
      <c r="F530" s="3"/>
      <c r="G530" s="7"/>
      <c r="H530" s="56"/>
      <c r="I530" s="7"/>
      <c r="J530" s="7"/>
      <c r="K530" s="7"/>
      <c r="L530" s="9"/>
      <c r="M530" s="7"/>
      <c r="N530" s="7"/>
      <c r="O530" s="9"/>
      <c r="P530" s="7"/>
      <c r="Q530" s="7"/>
      <c r="R530" s="9"/>
      <c r="S530" s="7"/>
      <c r="T530" s="7"/>
      <c r="U530" s="9"/>
      <c r="V530" s="9"/>
      <c r="W530" s="7"/>
      <c r="X530" s="7"/>
      <c r="Y530" s="9"/>
      <c r="Z530" s="7"/>
      <c r="AA530" s="7"/>
      <c r="AB530" s="9"/>
      <c r="AC530" s="97"/>
      <c r="AD530" s="47"/>
      <c r="AE530" s="47"/>
      <c r="AF530" s="9"/>
      <c r="AG530" s="50"/>
      <c r="AH530" s="9"/>
      <c r="AI530" s="3"/>
      <c r="AJ530" s="9"/>
      <c r="AK530" s="9"/>
      <c r="AL530" s="9"/>
      <c r="AM530" s="9"/>
      <c r="AN530" s="9"/>
      <c r="AO530" s="9"/>
      <c r="AP530" s="50"/>
    </row>
    <row r="531" spans="2:42" x14ac:dyDescent="0.35">
      <c r="B531" s="3"/>
      <c r="C531" s="5"/>
      <c r="D531" s="100"/>
      <c r="E531" s="3"/>
      <c r="F531" s="3"/>
      <c r="G531" s="7"/>
      <c r="H531" s="56"/>
      <c r="I531" s="7"/>
      <c r="J531" s="7"/>
      <c r="K531" s="7"/>
      <c r="L531" s="9"/>
      <c r="M531" s="7"/>
      <c r="N531" s="7"/>
      <c r="O531" s="9"/>
      <c r="P531" s="7"/>
      <c r="Q531" s="7"/>
      <c r="R531" s="9"/>
      <c r="S531" s="7"/>
      <c r="T531" s="7"/>
      <c r="U531" s="9"/>
      <c r="V531" s="9"/>
      <c r="W531" s="7"/>
      <c r="X531" s="7"/>
      <c r="Y531" s="9"/>
      <c r="Z531" s="7"/>
      <c r="AA531" s="7"/>
      <c r="AB531" s="9"/>
      <c r="AC531" s="97"/>
      <c r="AD531" s="47"/>
      <c r="AE531" s="47"/>
      <c r="AF531" s="9"/>
      <c r="AG531" s="50"/>
      <c r="AH531" s="9"/>
      <c r="AI531" s="3"/>
      <c r="AJ531" s="9"/>
      <c r="AK531" s="9"/>
      <c r="AL531" s="9"/>
      <c r="AM531" s="9"/>
      <c r="AN531" s="9"/>
      <c r="AO531" s="9"/>
      <c r="AP531" s="50"/>
    </row>
    <row r="532" spans="2:42" x14ac:dyDescent="0.35">
      <c r="B532" s="3"/>
      <c r="C532" s="5"/>
      <c r="D532" s="100"/>
      <c r="E532" s="3"/>
      <c r="F532" s="3"/>
      <c r="G532" s="7"/>
      <c r="H532" s="56"/>
      <c r="I532" s="7"/>
      <c r="J532" s="7"/>
      <c r="K532" s="7"/>
      <c r="L532" s="9"/>
      <c r="M532" s="7"/>
      <c r="N532" s="7"/>
      <c r="O532" s="9"/>
      <c r="P532" s="7"/>
      <c r="Q532" s="7"/>
      <c r="R532" s="9"/>
      <c r="S532" s="7"/>
      <c r="T532" s="7"/>
      <c r="U532" s="9"/>
      <c r="V532" s="9"/>
      <c r="W532" s="7"/>
      <c r="X532" s="7"/>
      <c r="Y532" s="9"/>
      <c r="Z532" s="7"/>
      <c r="AA532" s="7"/>
      <c r="AB532" s="9"/>
      <c r="AC532" s="97"/>
      <c r="AD532" s="47"/>
      <c r="AE532" s="47"/>
      <c r="AF532" s="9"/>
      <c r="AG532" s="50"/>
      <c r="AH532" s="9"/>
      <c r="AI532" s="3"/>
      <c r="AJ532" s="9"/>
      <c r="AK532" s="9"/>
      <c r="AL532" s="9"/>
      <c r="AM532" s="9"/>
      <c r="AN532" s="9"/>
      <c r="AO532" s="9"/>
      <c r="AP532" s="50"/>
    </row>
    <row r="533" spans="2:42" x14ac:dyDescent="0.35">
      <c r="B533" s="3"/>
      <c r="C533" s="5"/>
      <c r="D533" s="100"/>
      <c r="E533" s="3"/>
      <c r="F533" s="3"/>
      <c r="G533" s="7"/>
      <c r="H533" s="56"/>
      <c r="I533" s="7"/>
      <c r="J533" s="7"/>
      <c r="K533" s="7"/>
      <c r="L533" s="9"/>
      <c r="M533" s="7"/>
      <c r="N533" s="7"/>
      <c r="O533" s="9"/>
      <c r="P533" s="7"/>
      <c r="Q533" s="7"/>
      <c r="R533" s="9"/>
      <c r="S533" s="7"/>
      <c r="T533" s="7"/>
      <c r="U533" s="9"/>
      <c r="V533" s="9"/>
      <c r="W533" s="7"/>
      <c r="X533" s="7"/>
      <c r="Y533" s="9"/>
      <c r="Z533" s="7"/>
      <c r="AA533" s="7"/>
      <c r="AB533" s="9"/>
      <c r="AC533" s="97"/>
      <c r="AD533" s="47"/>
      <c r="AE533" s="47"/>
      <c r="AF533" s="9"/>
      <c r="AG533" s="50"/>
      <c r="AH533" s="9"/>
      <c r="AI533" s="3"/>
      <c r="AJ533" s="9"/>
      <c r="AK533" s="9"/>
      <c r="AL533" s="9"/>
      <c r="AM533" s="9"/>
      <c r="AN533" s="9"/>
      <c r="AO533" s="9"/>
      <c r="AP533" s="50"/>
    </row>
    <row r="534" spans="2:42" x14ac:dyDescent="0.35">
      <c r="B534" s="3"/>
      <c r="C534" s="5"/>
      <c r="D534" s="100"/>
      <c r="E534" s="3"/>
      <c r="F534" s="3"/>
      <c r="G534" s="7"/>
      <c r="H534" s="56"/>
      <c r="I534" s="7"/>
      <c r="J534" s="7"/>
      <c r="K534" s="7"/>
      <c r="L534" s="9"/>
      <c r="M534" s="7"/>
      <c r="N534" s="7"/>
      <c r="O534" s="9"/>
      <c r="P534" s="7"/>
      <c r="Q534" s="7"/>
      <c r="R534" s="9"/>
      <c r="S534" s="7"/>
      <c r="T534" s="7"/>
      <c r="U534" s="9"/>
      <c r="V534" s="9"/>
      <c r="W534" s="7"/>
      <c r="X534" s="7"/>
      <c r="Y534" s="9"/>
      <c r="Z534" s="7"/>
      <c r="AA534" s="7"/>
      <c r="AB534" s="9"/>
      <c r="AC534" s="97"/>
      <c r="AD534" s="47"/>
      <c r="AE534" s="47"/>
      <c r="AF534" s="9"/>
      <c r="AG534" s="50"/>
      <c r="AH534" s="9"/>
      <c r="AI534" s="3"/>
      <c r="AJ534" s="9"/>
      <c r="AK534" s="9"/>
      <c r="AL534" s="9"/>
      <c r="AM534" s="9"/>
      <c r="AN534" s="9"/>
      <c r="AO534" s="9"/>
      <c r="AP534" s="50"/>
    </row>
    <row r="535" spans="2:42" x14ac:dyDescent="0.35">
      <c r="B535" s="3"/>
      <c r="C535" s="5"/>
      <c r="D535" s="100"/>
      <c r="E535" s="3"/>
      <c r="F535" s="3"/>
      <c r="G535" s="7"/>
      <c r="H535" s="56"/>
      <c r="I535" s="7"/>
      <c r="J535" s="7"/>
      <c r="K535" s="7"/>
      <c r="L535" s="9"/>
      <c r="M535" s="7"/>
      <c r="N535" s="7"/>
      <c r="O535" s="9"/>
      <c r="P535" s="7"/>
      <c r="Q535" s="7"/>
      <c r="R535" s="9"/>
      <c r="S535" s="7"/>
      <c r="T535" s="7"/>
      <c r="U535" s="9"/>
      <c r="V535" s="9"/>
      <c r="W535" s="7"/>
      <c r="X535" s="7"/>
      <c r="Y535" s="9"/>
      <c r="Z535" s="7"/>
      <c r="AA535" s="7"/>
      <c r="AB535" s="9"/>
      <c r="AC535" s="97"/>
      <c r="AD535" s="47"/>
      <c r="AE535" s="47"/>
      <c r="AF535" s="9"/>
      <c r="AG535" s="50"/>
      <c r="AH535" s="9"/>
      <c r="AI535" s="3"/>
      <c r="AJ535" s="9"/>
      <c r="AK535" s="9"/>
      <c r="AL535" s="9"/>
      <c r="AM535" s="9"/>
      <c r="AN535" s="9"/>
      <c r="AO535" s="9"/>
      <c r="AP535" s="50"/>
    </row>
    <row r="536" spans="2:42" x14ac:dyDescent="0.35">
      <c r="B536" s="3"/>
      <c r="C536" s="5"/>
      <c r="D536" s="100"/>
      <c r="E536" s="3"/>
      <c r="F536" s="3"/>
      <c r="G536" s="7"/>
      <c r="H536" s="56"/>
      <c r="I536" s="7"/>
      <c r="J536" s="7"/>
      <c r="K536" s="7"/>
      <c r="L536" s="9"/>
      <c r="M536" s="7"/>
      <c r="N536" s="7"/>
      <c r="O536" s="9"/>
      <c r="P536" s="7"/>
      <c r="Q536" s="7"/>
      <c r="R536" s="9"/>
      <c r="S536" s="7"/>
      <c r="T536" s="7"/>
      <c r="U536" s="9"/>
      <c r="V536" s="9"/>
      <c r="W536" s="7"/>
      <c r="X536" s="7"/>
      <c r="Y536" s="9"/>
      <c r="Z536" s="7"/>
      <c r="AA536" s="7"/>
      <c r="AB536" s="9"/>
      <c r="AC536" s="97"/>
      <c r="AD536" s="47"/>
      <c r="AE536" s="47"/>
      <c r="AF536" s="9"/>
      <c r="AG536" s="50"/>
      <c r="AH536" s="9"/>
      <c r="AI536" s="3"/>
      <c r="AJ536" s="9"/>
      <c r="AK536" s="9"/>
      <c r="AL536" s="9"/>
      <c r="AM536" s="9"/>
      <c r="AN536" s="9"/>
      <c r="AO536" s="9"/>
      <c r="AP536" s="50"/>
    </row>
    <row r="537" spans="2:42" x14ac:dyDescent="0.35">
      <c r="B537" s="3"/>
      <c r="C537" s="5"/>
      <c r="D537" s="100"/>
      <c r="E537" s="3"/>
      <c r="F537" s="3"/>
      <c r="G537" s="7"/>
      <c r="H537" s="56"/>
      <c r="I537" s="7"/>
      <c r="J537" s="7"/>
      <c r="K537" s="7"/>
      <c r="L537" s="9"/>
      <c r="M537" s="7"/>
      <c r="N537" s="7"/>
      <c r="O537" s="9"/>
      <c r="P537" s="7"/>
      <c r="Q537" s="7"/>
      <c r="R537" s="9"/>
      <c r="S537" s="7"/>
      <c r="T537" s="7"/>
      <c r="U537" s="9"/>
      <c r="V537" s="9"/>
      <c r="W537" s="7"/>
      <c r="X537" s="7"/>
      <c r="Y537" s="9"/>
      <c r="Z537" s="7"/>
      <c r="AA537" s="7"/>
      <c r="AB537" s="9"/>
      <c r="AC537" s="97"/>
      <c r="AD537" s="47"/>
      <c r="AE537" s="47"/>
      <c r="AF537" s="9"/>
      <c r="AG537" s="50"/>
      <c r="AH537" s="9"/>
      <c r="AI537" s="3"/>
      <c r="AJ537" s="9"/>
      <c r="AK537" s="9"/>
      <c r="AL537" s="9"/>
      <c r="AM537" s="9"/>
      <c r="AN537" s="9"/>
      <c r="AO537" s="9"/>
      <c r="AP537" s="50"/>
    </row>
  </sheetData>
  <autoFilter ref="B5:AP303">
    <filterColumn colId="27">
      <filters>
        <filter val="AOTS+"/>
      </filters>
    </filterColumn>
    <filterColumn colId="39">
      <filters>
        <filter val="3RD LINER"/>
        <filter val="4TH LINER"/>
      </filters>
    </filterColumn>
  </autoFilter>
  <sortState ref="B4:Q324">
    <sortCondition ref="D5"/>
  </sortState>
  <mergeCells count="28">
    <mergeCell ref="AJ3:AJ4"/>
    <mergeCell ref="AK3:AK4"/>
    <mergeCell ref="AL3:AL4"/>
    <mergeCell ref="AP3:AP4"/>
    <mergeCell ref="I3:I4"/>
    <mergeCell ref="AH3:AH4"/>
    <mergeCell ref="AI3:AI4"/>
    <mergeCell ref="AD3:AD4"/>
    <mergeCell ref="AE3:AE4"/>
    <mergeCell ref="AG3:AG4"/>
    <mergeCell ref="AM3:AM4"/>
    <mergeCell ref="AN3:AN4"/>
    <mergeCell ref="AO3:AO4"/>
    <mergeCell ref="AF3:AF4"/>
    <mergeCell ref="P3:R3"/>
    <mergeCell ref="AC3:AC4"/>
    <mergeCell ref="Z3:AB3"/>
    <mergeCell ref="B3:B4"/>
    <mergeCell ref="D3:D4"/>
    <mergeCell ref="E3:E4"/>
    <mergeCell ref="F3:F4"/>
    <mergeCell ref="G3:G4"/>
    <mergeCell ref="H3:H4"/>
    <mergeCell ref="C3:C4"/>
    <mergeCell ref="J3:L3"/>
    <mergeCell ref="W3:Y3"/>
    <mergeCell ref="M3:O3"/>
    <mergeCell ref="S3:U3"/>
  </mergeCells>
  <conditionalFormatting sqref="J1:K2 J3 J4:K5 G9:G302 J7:K1048576">
    <cfRule type="cellIs" dxfId="45" priority="189" operator="between">
      <formula>1000</formula>
      <formula>"&gt;5000"</formula>
    </cfRule>
    <cfRule type="cellIs" dxfId="44" priority="190" operator="between">
      <formula>0.5</formula>
      <formula>999.99</formula>
    </cfRule>
    <cfRule type="cellIs" dxfId="43" priority="191" operator="between">
      <formula>0.01</formula>
      <formula>0.499</formula>
    </cfRule>
    <cfRule type="cellIs" dxfId="42" priority="192" operator="between">
      <formula>0.0001</formula>
      <formula>0.0099</formula>
    </cfRule>
  </conditionalFormatting>
  <conditionalFormatting sqref="I1:I1048576">
    <cfRule type="cellIs" dxfId="41" priority="113" operator="between">
      <formula>30</formula>
      <formula>50</formula>
    </cfRule>
    <cfRule type="cellIs" dxfId="40" priority="116" operator="between">
      <formula>50</formula>
      <formula>70</formula>
    </cfRule>
    <cfRule type="cellIs" dxfId="39" priority="155" operator="between">
      <formula>70</formula>
      <formula>100</formula>
    </cfRule>
    <cfRule type="cellIs" dxfId="38" priority="156" operator="between">
      <formula>0</formula>
      <formula>29.9999</formula>
    </cfRule>
  </conditionalFormatting>
  <conditionalFormatting sqref="AH1:AH2 AH5:AH1048576">
    <cfRule type="cellIs" dxfId="37" priority="153" operator="greaterThan">
      <formula>0.05</formula>
    </cfRule>
    <cfRule type="cellIs" dxfId="36" priority="154" operator="lessThan">
      <formula>0.03</formula>
    </cfRule>
  </conditionalFormatting>
  <conditionalFormatting sqref="L1:L2 V4:V5 AC304:AC1048576 O303:O1048576 U303:V1048576 AC5:AC302 Y4:Y1048576 R4:R1048576 L4:L1048576">
    <cfRule type="cellIs" dxfId="35" priority="123" operator="between">
      <formula>0</formula>
      <formula>0.1</formula>
    </cfRule>
  </conditionalFormatting>
  <conditionalFormatting sqref="Y1:Y2 AC1:AC2">
    <cfRule type="cellIs" dxfId="34" priority="122" operator="between">
      <formula>0</formula>
      <formula>0.1</formula>
    </cfRule>
  </conditionalFormatting>
  <conditionalFormatting sqref="AF1:AF1048576">
    <cfRule type="cellIs" dxfId="33" priority="119" operator="between">
      <formula>0</formula>
      <formula>0.5</formula>
    </cfRule>
    <cfRule type="cellIs" dxfId="32" priority="120" operator="between">
      <formula>1</formula>
      <formula>"&gt;100%"</formula>
    </cfRule>
    <cfRule type="cellIs" dxfId="31" priority="121" operator="between">
      <formula>0.5</formula>
      <formula>1</formula>
    </cfRule>
  </conditionalFormatting>
  <conditionalFormatting sqref="AP1:AP2 AP5:AP1048576">
    <cfRule type="cellIs" dxfId="30" priority="101" operator="lessThan">
      <formula>0</formula>
    </cfRule>
    <cfRule type="cellIs" dxfId="29" priority="102" operator="greaterThan">
      <formula>0</formula>
    </cfRule>
  </conditionalFormatting>
  <conditionalFormatting sqref="AG1:AG2 AG5:AG1048576">
    <cfRule type="cellIs" dxfId="28" priority="100" operator="greaterThan">
      <formula>1000000</formula>
    </cfRule>
  </conditionalFormatting>
  <conditionalFormatting sqref="AJ1:AO2 AJ5:AO5 AJ303:AO1048576 AM129 H5:H1048576 AJ6:AL302 AM137">
    <cfRule type="cellIs" dxfId="27" priority="97" operator="equal">
      <formula>0</formula>
    </cfRule>
    <cfRule type="cellIs" dxfId="26" priority="98" operator="lessThan">
      <formula>0</formula>
    </cfRule>
    <cfRule type="cellIs" dxfId="25" priority="99" operator="greaterThan">
      <formula>0</formula>
    </cfRule>
  </conditionalFormatting>
  <conditionalFormatting sqref="G1:G2 G5 G303:G1048576 G7:G8">
    <cfRule type="cellIs" dxfId="24" priority="93" operator="between">
      <formula>1000</formula>
      <formula>"&gt;5000"</formula>
    </cfRule>
    <cfRule type="cellIs" dxfId="23" priority="94" operator="between">
      <formula>0.5</formula>
      <formula>999.99</formula>
    </cfRule>
    <cfRule type="cellIs" dxfId="22" priority="95" operator="between">
      <formula>0.01</formula>
      <formula>0.499</formula>
    </cfRule>
    <cfRule type="cellIs" dxfId="21" priority="96" operator="between">
      <formula>0.0001</formula>
      <formula>0.0099</formula>
    </cfRule>
  </conditionalFormatting>
  <conditionalFormatting sqref="G3:G4">
    <cfRule type="cellIs" dxfId="20" priority="85" operator="between">
      <formula>30</formula>
      <formula>50</formula>
    </cfRule>
    <cfRule type="cellIs" dxfId="19" priority="86" operator="between">
      <formula>50</formula>
      <formula>70</formula>
    </cfRule>
    <cfRule type="cellIs" dxfId="18" priority="87" operator="between">
      <formula>70</formula>
      <formula>100</formula>
    </cfRule>
    <cfRule type="cellIs" dxfId="17" priority="88" operator="between">
      <formula>0</formula>
      <formula>29.9999</formula>
    </cfRule>
  </conditionalFormatting>
  <conditionalFormatting sqref="H1:H2">
    <cfRule type="cellIs" dxfId="16" priority="69" operator="equal">
      <formula>0</formula>
    </cfRule>
    <cfRule type="cellIs" dxfId="15" priority="71" operator="lessThan">
      <formula>0</formula>
    </cfRule>
    <cfRule type="cellIs" dxfId="14" priority="72" operator="greaterThan">
      <formula>0</formula>
    </cfRule>
  </conditionalFormatting>
  <conditionalFormatting sqref="H3:H4">
    <cfRule type="cellIs" dxfId="13" priority="65" operator="between">
      <formula>30</formula>
      <formula>50</formula>
    </cfRule>
    <cfRule type="cellIs" dxfId="12" priority="66" operator="between">
      <formula>50</formula>
      <formula>70</formula>
    </cfRule>
    <cfRule type="cellIs" dxfId="11" priority="67" operator="between">
      <formula>70</formula>
      <formula>100</formula>
    </cfRule>
    <cfRule type="cellIs" dxfId="10" priority="68" operator="between">
      <formula>0</formula>
      <formula>29.9999</formula>
    </cfRule>
  </conditionalFormatting>
  <conditionalFormatting sqref="R1:R2 V1:V2">
    <cfRule type="cellIs" dxfId="9" priority="64" operator="between">
      <formula>0</formula>
      <formula>0.1</formula>
    </cfRule>
  </conditionalFormatting>
  <conditionalFormatting sqref="M1:N2 M3 M4:N5 M303:N1048576">
    <cfRule type="cellIs" dxfId="8" priority="20" operator="between">
      <formula>1000</formula>
      <formula>"&gt;5000"</formula>
    </cfRule>
    <cfRule type="cellIs" dxfId="7" priority="21" operator="between">
      <formula>0.5</formula>
      <formula>999.99</formula>
    </cfRule>
    <cfRule type="cellIs" dxfId="6" priority="22" operator="between">
      <formula>0.01</formula>
      <formula>0.499</formula>
    </cfRule>
    <cfRule type="cellIs" dxfId="5" priority="23" operator="between">
      <formula>0.0001</formula>
      <formula>0.0099</formula>
    </cfRule>
  </conditionalFormatting>
  <conditionalFormatting sqref="O1:O2 O4:O302">
    <cfRule type="cellIs" dxfId="4" priority="19" operator="between">
      <formula>0</formula>
      <formula>0.1</formula>
    </cfRule>
  </conditionalFormatting>
  <conditionalFormatting sqref="U4:U302">
    <cfRule type="cellIs" dxfId="3" priority="8" operator="between">
      <formula>0</formula>
      <formula>0.1</formula>
    </cfRule>
  </conditionalFormatting>
  <conditionalFormatting sqref="U1:U2">
    <cfRule type="cellIs" dxfId="2" priority="7" operator="between">
      <formula>0</formula>
      <formula>0.1</formula>
    </cfRule>
  </conditionalFormatting>
  <conditionalFormatting sqref="AB304:AB1048576 AB4:AB302">
    <cfRule type="cellIs" dxfId="1" priority="4" operator="between">
      <formula>0</formula>
      <formula>0.1</formula>
    </cfRule>
  </conditionalFormatting>
  <conditionalFormatting sqref="AB1:AB2">
    <cfRule type="cellIs" dxfId="0" priority="3" operator="between">
      <formula>0</formula>
      <formula>0.1</formula>
    </cfRule>
  </conditionalFormatting>
  <hyperlinks>
    <hyperlink ref="C216" r:id="rId1" location="company" display="http://edge.pse.com.ph/companyDirectory/form.do - company"/>
    <hyperlink ref="D216" r:id="rId2" location="company" display="http://edge.pse.com.ph/companyDirectory/form.do - company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01"/>
  <sheetViews>
    <sheetView workbookViewId="0">
      <pane xSplit="1" topLeftCell="B1" activePane="topRight" state="frozen"/>
      <selection pane="topRight" activeCell="D29" sqref="D29"/>
    </sheetView>
  </sheetViews>
  <sheetFormatPr defaultRowHeight="14.5" x14ac:dyDescent="0.35"/>
  <cols>
    <col min="1" max="1" width="7.453125" bestFit="1" customWidth="1"/>
    <col min="2" max="2" width="8.81640625" bestFit="1" customWidth="1"/>
    <col min="3" max="3" width="7.453125" bestFit="1" customWidth="1"/>
    <col min="4" max="4" width="8.453125" bestFit="1" customWidth="1"/>
    <col min="5" max="8" width="8.81640625" bestFit="1" customWidth="1"/>
    <col min="9" max="10" width="14.81640625" bestFit="1" customWidth="1"/>
    <col min="11" max="11" width="15.453125" bestFit="1" customWidth="1"/>
    <col min="12" max="12" width="12.1796875" bestFit="1" customWidth="1"/>
    <col min="13" max="13" width="11.81640625" bestFit="1" customWidth="1"/>
    <col min="14" max="15" width="8.90625" bestFit="1" customWidth="1"/>
    <col min="16" max="17" width="11" bestFit="1" customWidth="1"/>
    <col min="18" max="19" width="8.81640625" bestFit="1" customWidth="1"/>
    <col min="20" max="20" width="10.81640625" bestFit="1" customWidth="1"/>
    <col min="21" max="25" width="11.81640625" bestFit="1" customWidth="1"/>
    <col min="26" max="26" width="12.1796875" bestFit="1" customWidth="1"/>
    <col min="27" max="27" width="13.453125" bestFit="1" customWidth="1"/>
    <col min="28" max="28" width="12.1796875" bestFit="1" customWidth="1"/>
    <col min="29" max="29" width="11.81640625" bestFit="1" customWidth="1"/>
    <col min="30" max="30" width="12.6328125" bestFit="1" customWidth="1"/>
    <col min="31" max="31" width="13.36328125" bestFit="1" customWidth="1"/>
    <col min="32" max="32" width="7.36328125" bestFit="1" customWidth="1"/>
    <col min="33" max="33" width="8.453125" bestFit="1" customWidth="1"/>
    <col min="34" max="34" width="12.453125" bestFit="1" customWidth="1"/>
    <col min="35" max="35" width="11.81640625" bestFit="1" customWidth="1"/>
    <col min="36" max="36" width="12.453125" bestFit="1" customWidth="1"/>
    <col min="37" max="39" width="14.36328125" bestFit="1" customWidth="1"/>
    <col min="40" max="42" width="14.81640625" bestFit="1" customWidth="1"/>
    <col min="43" max="43" width="15.6328125" bestFit="1" customWidth="1"/>
    <col min="44" max="44" width="15.36328125" bestFit="1" customWidth="1"/>
    <col min="45" max="45" width="18.26953125" bestFit="1" customWidth="1"/>
    <col min="46" max="46" width="8.81640625" bestFit="1" customWidth="1"/>
    <col min="47" max="47" width="7.81640625" bestFit="1" customWidth="1"/>
    <col min="48" max="48" width="7.453125" bestFit="1" customWidth="1"/>
    <col min="49" max="49" width="15.453125" bestFit="1" customWidth="1"/>
    <col min="50" max="53" width="16.453125" bestFit="1" customWidth="1"/>
    <col min="54" max="54" width="12.26953125" bestFit="1" customWidth="1"/>
    <col min="55" max="55" width="9.453125" bestFit="1" customWidth="1"/>
    <col min="56" max="56" width="12.453125" bestFit="1" customWidth="1"/>
    <col min="57" max="57" width="5.453125" bestFit="1" customWidth="1"/>
    <col min="58" max="58" width="12.453125" bestFit="1" customWidth="1"/>
    <col min="59" max="59" width="4.26953125" bestFit="1" customWidth="1"/>
  </cols>
  <sheetData>
    <row r="1" spans="1:59" x14ac:dyDescent="0.35">
      <c r="A1" s="17" t="s">
        <v>496</v>
      </c>
      <c r="B1" s="17" t="s">
        <v>497</v>
      </c>
      <c r="C1" s="17" t="s">
        <v>498</v>
      </c>
      <c r="D1" s="17" t="s">
        <v>499</v>
      </c>
      <c r="E1" s="17" t="s">
        <v>500</v>
      </c>
      <c r="F1" s="17" t="s">
        <v>501</v>
      </c>
      <c r="G1" s="17" t="s">
        <v>502</v>
      </c>
      <c r="H1" s="17" t="s">
        <v>503</v>
      </c>
      <c r="I1" s="17" t="s">
        <v>504</v>
      </c>
      <c r="J1" s="17" t="s">
        <v>505</v>
      </c>
      <c r="K1" s="17" t="s">
        <v>506</v>
      </c>
      <c r="L1" s="17" t="s">
        <v>507</v>
      </c>
      <c r="M1" s="17" t="s">
        <v>508</v>
      </c>
      <c r="N1" s="17" t="s">
        <v>509</v>
      </c>
      <c r="O1" s="17" t="s">
        <v>510</v>
      </c>
      <c r="P1" s="17" t="s">
        <v>511</v>
      </c>
      <c r="Q1" s="17" t="s">
        <v>512</v>
      </c>
      <c r="R1" s="17" t="s">
        <v>513</v>
      </c>
      <c r="S1" s="17" t="s">
        <v>514</v>
      </c>
      <c r="T1" s="17" t="s">
        <v>515</v>
      </c>
      <c r="U1" s="17" t="s">
        <v>516</v>
      </c>
      <c r="V1" s="17" t="s">
        <v>517</v>
      </c>
      <c r="W1" s="17" t="s">
        <v>518</v>
      </c>
      <c r="X1" s="17" t="s">
        <v>519</v>
      </c>
      <c r="Y1" s="17" t="s">
        <v>520</v>
      </c>
      <c r="Z1" s="17" t="s">
        <v>521</v>
      </c>
      <c r="AA1" s="17" t="s">
        <v>522</v>
      </c>
      <c r="AB1" s="17" t="s">
        <v>523</v>
      </c>
      <c r="AC1" s="17" t="s">
        <v>524</v>
      </c>
      <c r="AD1" s="17" t="s">
        <v>524</v>
      </c>
      <c r="AE1" s="17" t="s">
        <v>525</v>
      </c>
      <c r="AF1" s="17" t="s">
        <v>526</v>
      </c>
      <c r="AG1" s="17" t="s">
        <v>527</v>
      </c>
      <c r="AH1" s="17" t="s">
        <v>528</v>
      </c>
      <c r="AI1" s="17" t="s">
        <v>529</v>
      </c>
      <c r="AJ1" s="17" t="s">
        <v>530</v>
      </c>
      <c r="AK1" s="17" t="s">
        <v>531</v>
      </c>
      <c r="AL1" s="17" t="s">
        <v>532</v>
      </c>
      <c r="AM1" s="17" t="s">
        <v>533</v>
      </c>
      <c r="AN1" s="17" t="s">
        <v>665</v>
      </c>
      <c r="AO1" s="17" t="s">
        <v>666</v>
      </c>
      <c r="AP1" s="17" t="s">
        <v>667</v>
      </c>
      <c r="AQ1" s="17" t="s">
        <v>534</v>
      </c>
      <c r="AR1" s="17" t="s">
        <v>535</v>
      </c>
      <c r="AS1" s="17" t="s">
        <v>536</v>
      </c>
      <c r="AT1" s="17" t="s">
        <v>537</v>
      </c>
      <c r="AU1" s="17" t="s">
        <v>538</v>
      </c>
      <c r="AV1" s="17" t="s">
        <v>539</v>
      </c>
      <c r="AW1" s="17" t="s">
        <v>540</v>
      </c>
      <c r="AX1" s="17" t="s">
        <v>541</v>
      </c>
      <c r="AY1" s="17" t="s">
        <v>542</v>
      </c>
      <c r="AZ1" s="17" t="s">
        <v>543</v>
      </c>
      <c r="BA1" s="17" t="s">
        <v>544</v>
      </c>
      <c r="BB1" s="17" t="s">
        <v>545</v>
      </c>
      <c r="BC1" s="17" t="s">
        <v>546</v>
      </c>
      <c r="BD1" s="17" t="s">
        <v>547</v>
      </c>
      <c r="BE1" s="17" t="s">
        <v>548</v>
      </c>
      <c r="BF1" s="17" t="s">
        <v>549</v>
      </c>
      <c r="BG1" s="17" t="s">
        <v>550</v>
      </c>
    </row>
    <row r="2" spans="1:59" x14ac:dyDescent="0.35">
      <c r="A2" t="s">
        <v>9</v>
      </c>
      <c r="B2" s="18">
        <v>17.98</v>
      </c>
      <c r="C2" s="18">
        <v>-0.02</v>
      </c>
      <c r="D2" s="19">
        <v>-1.1000000000000001E-3</v>
      </c>
      <c r="E2" s="20">
        <v>18.100000000000001</v>
      </c>
      <c r="F2" s="18">
        <v>17.82</v>
      </c>
      <c r="G2" s="20">
        <v>18.399999999999999</v>
      </c>
      <c r="H2">
        <v>18</v>
      </c>
      <c r="I2" s="16">
        <v>56500</v>
      </c>
      <c r="J2" s="16">
        <v>1021414</v>
      </c>
      <c r="K2" s="31">
        <v>0</v>
      </c>
      <c r="L2">
        <v>30.9</v>
      </c>
      <c r="M2">
        <v>7.6</v>
      </c>
      <c r="N2">
        <v>17.510000000000002</v>
      </c>
      <c r="O2">
        <v>16.32</v>
      </c>
      <c r="P2">
        <v>18.239999999999998</v>
      </c>
      <c r="Q2">
        <v>22.15</v>
      </c>
      <c r="R2" s="23">
        <v>19.044</v>
      </c>
      <c r="S2" s="23">
        <v>19.913599999999999</v>
      </c>
      <c r="T2" s="23">
        <v>19.323</v>
      </c>
      <c r="U2" s="23">
        <v>20.3873</v>
      </c>
      <c r="V2" s="23">
        <v>18.8268216813</v>
      </c>
      <c r="W2" s="23">
        <v>19.390537263900001</v>
      </c>
      <c r="X2" s="23">
        <v>19.4492283258</v>
      </c>
      <c r="Y2" s="23">
        <v>18.374611362</v>
      </c>
      <c r="Z2" s="23" t="s">
        <v>480</v>
      </c>
      <c r="AA2" s="23" t="s">
        <v>480</v>
      </c>
      <c r="AB2" s="24" t="s">
        <v>558</v>
      </c>
      <c r="AC2" s="23">
        <v>39.2386102368</v>
      </c>
      <c r="AD2" s="24" t="s">
        <v>552</v>
      </c>
      <c r="AE2" s="23">
        <v>-0.58308114030000002</v>
      </c>
      <c r="AF2" s="25">
        <v>4.3200000000000002E-2</v>
      </c>
      <c r="AG2" t="s">
        <v>552</v>
      </c>
      <c r="AH2" s="23">
        <v>-72.090628218299997</v>
      </c>
      <c r="AI2" s="22">
        <v>12.054560954799999</v>
      </c>
      <c r="AJ2" s="22">
        <v>-79.130434782600005</v>
      </c>
      <c r="AK2" s="26">
        <v>99300</v>
      </c>
      <c r="AL2" s="26">
        <v>116567</v>
      </c>
      <c r="AM2" s="26">
        <v>154810</v>
      </c>
      <c r="AN2" s="30">
        <v>1443115.8</v>
      </c>
      <c r="AO2" s="30">
        <v>1934030.8666666599</v>
      </c>
      <c r="AP2" s="30">
        <v>2830803.05</v>
      </c>
      <c r="AQ2" s="24" t="s">
        <v>555</v>
      </c>
      <c r="AR2" s="24" t="s">
        <v>555</v>
      </c>
      <c r="AS2" s="24" t="s">
        <v>555</v>
      </c>
      <c r="AT2" s="28">
        <v>-2.7099999999999999E-2</v>
      </c>
      <c r="AU2" s="28">
        <v>-7.7899999999999997E-2</v>
      </c>
      <c r="AV2" s="27">
        <v>1.5800000000000002E-2</v>
      </c>
      <c r="AW2" s="30">
        <v>-56914</v>
      </c>
      <c r="AX2" s="29">
        <v>612959.99990000005</v>
      </c>
      <c r="AY2" s="29">
        <v>647470</v>
      </c>
      <c r="AZ2" s="29">
        <v>7976020.0000999998</v>
      </c>
      <c r="BA2" s="30">
        <v>-26036436.000300001</v>
      </c>
      <c r="BB2">
        <v>-0.02</v>
      </c>
      <c r="BC2" s="25">
        <v>0.81820000000000004</v>
      </c>
      <c r="BD2">
        <v>-899</v>
      </c>
      <c r="BE2">
        <v>0</v>
      </c>
      <c r="BF2">
        <v>10.963414634099999</v>
      </c>
      <c r="BG2">
        <v>0</v>
      </c>
    </row>
    <row r="3" spans="1:59" x14ac:dyDescent="0.35">
      <c r="A3" t="s">
        <v>675</v>
      </c>
      <c r="B3" s="31">
        <v>101.6</v>
      </c>
      <c r="C3" s="31">
        <v>0</v>
      </c>
      <c r="D3" s="32">
        <v>0</v>
      </c>
      <c r="E3" s="31">
        <v>101.6</v>
      </c>
      <c r="F3" s="31">
        <v>101.6</v>
      </c>
      <c r="G3" s="31">
        <v>101.6</v>
      </c>
      <c r="H3">
        <v>101.6</v>
      </c>
      <c r="I3" s="16">
        <v>62040</v>
      </c>
      <c r="J3" s="16">
        <v>6303264</v>
      </c>
      <c r="K3" s="31">
        <v>0</v>
      </c>
      <c r="L3">
        <v>102.4</v>
      </c>
      <c r="M3">
        <v>100</v>
      </c>
      <c r="N3">
        <v>101.3</v>
      </c>
      <c r="O3">
        <v>100.15</v>
      </c>
      <c r="P3">
        <v>101.9</v>
      </c>
      <c r="Q3">
        <v>102.2</v>
      </c>
      <c r="R3" s="23">
        <v>101.605</v>
      </c>
      <c r="S3" s="22">
        <v>101.56399999999999</v>
      </c>
      <c r="T3" s="24">
        <v>0</v>
      </c>
      <c r="U3" s="24">
        <v>0</v>
      </c>
      <c r="V3" s="22">
        <v>101.5840550657</v>
      </c>
      <c r="W3" s="22">
        <v>101.5261514802</v>
      </c>
      <c r="X3" s="24">
        <v>0</v>
      </c>
      <c r="Y3" s="24">
        <v>0</v>
      </c>
      <c r="Z3" s="24" t="s">
        <v>558</v>
      </c>
      <c r="AA3" s="24" t="s">
        <v>558</v>
      </c>
      <c r="AB3" t="s">
        <v>568</v>
      </c>
      <c r="AC3" s="23">
        <v>50.613389365899998</v>
      </c>
      <c r="AD3" s="24" t="s">
        <v>552</v>
      </c>
      <c r="AE3" s="24">
        <v>3.2913449599999998E-2</v>
      </c>
      <c r="AF3" s="25">
        <v>4.4999999999999997E-3</v>
      </c>
      <c r="AG3" t="s">
        <v>481</v>
      </c>
      <c r="AH3" s="24">
        <v>10.928961748600001</v>
      </c>
      <c r="AI3" s="22">
        <v>66.666666666699996</v>
      </c>
      <c r="AJ3" s="24">
        <v>-50</v>
      </c>
      <c r="AK3" s="36">
        <v>26738</v>
      </c>
      <c r="AL3" s="36">
        <v>21643</v>
      </c>
      <c r="AM3" s="36">
        <v>18125</v>
      </c>
      <c r="AN3" s="29">
        <v>2659296.4</v>
      </c>
      <c r="AO3" s="29">
        <v>2160284.66666666</v>
      </c>
      <c r="AP3" s="29">
        <v>1812623</v>
      </c>
      <c r="AQ3" s="22" t="s">
        <v>556</v>
      </c>
      <c r="AR3" s="22" t="s">
        <v>557</v>
      </c>
      <c r="AS3" s="22" t="s">
        <v>569</v>
      </c>
      <c r="AT3" s="27">
        <v>1.4E-2</v>
      </c>
      <c r="AU3" s="27">
        <v>3.0000000000000001E-3</v>
      </c>
      <c r="AV3" s="27">
        <v>3.0000000000000001E-3</v>
      </c>
      <c r="AW3" s="24">
        <v>0</v>
      </c>
      <c r="AX3" s="24">
        <v>0</v>
      </c>
      <c r="AY3" s="29">
        <v>1242161</v>
      </c>
      <c r="AZ3" s="24">
        <v>0</v>
      </c>
      <c r="BA3" s="24">
        <v>0</v>
      </c>
      <c r="BB3">
        <v>0</v>
      </c>
      <c r="BC3" s="25">
        <v>0</v>
      </c>
      <c r="BD3">
        <v>0</v>
      </c>
      <c r="BE3">
        <v>0</v>
      </c>
      <c r="BF3">
        <v>0</v>
      </c>
      <c r="BG3">
        <v>0</v>
      </c>
    </row>
    <row r="4" spans="1:59" x14ac:dyDescent="0.35">
      <c r="A4" t="s">
        <v>73</v>
      </c>
      <c r="B4" s="20">
        <v>18.98</v>
      </c>
      <c r="C4" s="20">
        <v>1.36</v>
      </c>
      <c r="D4" s="34">
        <v>7.7200000000000005E-2</v>
      </c>
      <c r="E4" s="18">
        <v>17.52</v>
      </c>
      <c r="F4" s="18">
        <v>17.5</v>
      </c>
      <c r="G4" s="20">
        <v>18.98</v>
      </c>
      <c r="H4">
        <v>17.62</v>
      </c>
      <c r="I4" s="16">
        <v>5300</v>
      </c>
      <c r="J4" s="16">
        <v>97220</v>
      </c>
      <c r="K4" s="31">
        <v>0</v>
      </c>
      <c r="L4">
        <v>26</v>
      </c>
      <c r="M4">
        <v>9.5</v>
      </c>
      <c r="N4">
        <v>16.309999999999999</v>
      </c>
      <c r="O4">
        <v>12.5</v>
      </c>
      <c r="P4">
        <v>22.5</v>
      </c>
      <c r="Q4">
        <v>23.25</v>
      </c>
      <c r="R4" s="22">
        <v>14.997</v>
      </c>
      <c r="S4" s="22">
        <v>15.031599999999999</v>
      </c>
      <c r="T4" s="22">
        <v>15.1828</v>
      </c>
      <c r="U4" s="22">
        <v>13.441649999999999</v>
      </c>
      <c r="V4" s="22">
        <v>15.844746519199999</v>
      </c>
      <c r="W4" s="22">
        <v>15.2277308626</v>
      </c>
      <c r="X4" s="22">
        <v>14.8078676486</v>
      </c>
      <c r="Y4" s="22">
        <v>14.2221447288</v>
      </c>
      <c r="Z4" s="22" t="s">
        <v>551</v>
      </c>
      <c r="AA4" s="24" t="s">
        <v>558</v>
      </c>
      <c r="AB4" s="24" t="s">
        <v>558</v>
      </c>
      <c r="AC4" s="22">
        <v>71.933072913499998</v>
      </c>
      <c r="AD4" s="23" t="s">
        <v>567</v>
      </c>
      <c r="AE4" s="22">
        <v>0.36655052389999998</v>
      </c>
      <c r="AF4" s="25">
        <v>9.2600000000000002E-2</v>
      </c>
      <c r="AG4" t="s">
        <v>482</v>
      </c>
      <c r="AH4" s="22">
        <v>115.5693940658</v>
      </c>
      <c r="AI4" s="24">
        <v>46.619047619</v>
      </c>
      <c r="AJ4" s="22">
        <v>-50.142857142899999</v>
      </c>
      <c r="AK4" s="26">
        <v>34540</v>
      </c>
      <c r="AL4" s="26">
        <v>23773</v>
      </c>
      <c r="AM4" s="26">
        <v>19260</v>
      </c>
      <c r="AN4" s="30">
        <v>621949.4</v>
      </c>
      <c r="AO4" s="30">
        <v>424172</v>
      </c>
      <c r="AP4" s="30">
        <v>337546.6</v>
      </c>
      <c r="AQ4" s="22" t="s">
        <v>566</v>
      </c>
      <c r="AR4" s="24" t="s">
        <v>555</v>
      </c>
      <c r="AS4" s="24" t="s">
        <v>555</v>
      </c>
      <c r="AT4" s="27">
        <v>0.26529999999999998</v>
      </c>
      <c r="AU4" s="27">
        <v>0.41849999999999998</v>
      </c>
      <c r="AV4" s="27">
        <v>6.6299999999999998E-2</v>
      </c>
      <c r="AW4" s="30">
        <v>-12204</v>
      </c>
      <c r="AX4" s="30">
        <v>-397460</v>
      </c>
      <c r="AY4" s="30">
        <v>-681350</v>
      </c>
      <c r="AZ4" s="30">
        <v>-681350</v>
      </c>
      <c r="BA4" s="30">
        <v>-550189</v>
      </c>
      <c r="BB4">
        <v>-0.03</v>
      </c>
      <c r="BC4" s="25">
        <v>0</v>
      </c>
      <c r="BD4">
        <v>-632.66666666670005</v>
      </c>
      <c r="BE4">
        <v>0</v>
      </c>
      <c r="BF4">
        <v>27.911764705900001</v>
      </c>
      <c r="BG4">
        <v>0</v>
      </c>
    </row>
    <row r="5" spans="1:59" x14ac:dyDescent="0.35">
      <c r="A5" t="s">
        <v>34</v>
      </c>
      <c r="B5" s="18">
        <v>0.3</v>
      </c>
      <c r="C5" s="18">
        <v>-5.0000000000000001E-3</v>
      </c>
      <c r="D5" s="19">
        <v>-1.6400000000000001E-2</v>
      </c>
      <c r="E5" s="31">
        <v>0.30499999999999999</v>
      </c>
      <c r="F5" s="18">
        <v>0.28999999999999998</v>
      </c>
      <c r="G5" s="31">
        <v>0.30499999999999999</v>
      </c>
      <c r="H5">
        <v>0.30499999999999999</v>
      </c>
      <c r="I5" s="16">
        <v>650000</v>
      </c>
      <c r="J5" s="16">
        <v>191550</v>
      </c>
      <c r="K5" s="31">
        <v>0</v>
      </c>
      <c r="L5">
        <v>0.42</v>
      </c>
      <c r="M5">
        <v>0.28999999999999998</v>
      </c>
      <c r="N5">
        <v>0.29499999999999998</v>
      </c>
      <c r="O5">
        <v>0.29249999999999998</v>
      </c>
      <c r="P5">
        <v>0.30499999999999999</v>
      </c>
      <c r="Q5">
        <v>0.3175</v>
      </c>
      <c r="R5" s="22">
        <v>0.29925000000000002</v>
      </c>
      <c r="S5" s="23">
        <v>0.30359999999999998</v>
      </c>
      <c r="T5" s="23">
        <v>0.32069999999999999</v>
      </c>
      <c r="U5" s="23">
        <v>0.34467500000000001</v>
      </c>
      <c r="V5" s="23">
        <v>0.3004394561</v>
      </c>
      <c r="W5" s="23">
        <v>0.30626206849999998</v>
      </c>
      <c r="X5" s="23">
        <v>0.31892223879999998</v>
      </c>
      <c r="Y5" s="23">
        <v>0.33790113690000001</v>
      </c>
      <c r="Z5" s="24" t="s">
        <v>558</v>
      </c>
      <c r="AA5" s="24" t="s">
        <v>558</v>
      </c>
      <c r="AB5" s="23" t="s">
        <v>480</v>
      </c>
      <c r="AC5" s="23">
        <v>48.896480360600002</v>
      </c>
      <c r="AD5" s="24" t="s">
        <v>552</v>
      </c>
      <c r="AE5" s="24">
        <v>-1.9557283E-3</v>
      </c>
      <c r="AF5" s="25">
        <v>3.39E-2</v>
      </c>
      <c r="AG5" t="s">
        <v>552</v>
      </c>
      <c r="AH5" s="23">
        <v>-83.333333333300004</v>
      </c>
      <c r="AI5" s="24">
        <v>58.333333333299997</v>
      </c>
      <c r="AJ5" s="23">
        <v>-50</v>
      </c>
      <c r="AK5" s="36">
        <v>281000</v>
      </c>
      <c r="AL5" s="36">
        <v>365333</v>
      </c>
      <c r="AM5" s="36">
        <v>458000</v>
      </c>
      <c r="AN5" s="29">
        <v>73990</v>
      </c>
      <c r="AO5" s="29">
        <v>102040</v>
      </c>
      <c r="AP5" s="29">
        <v>131437.5</v>
      </c>
      <c r="AQ5" s="23" t="s">
        <v>564</v>
      </c>
      <c r="AR5" s="23" t="s">
        <v>571</v>
      </c>
      <c r="AS5" s="24" t="s">
        <v>555</v>
      </c>
      <c r="AT5" s="28">
        <v>-3.2300000000000002E-2</v>
      </c>
      <c r="AU5" s="27">
        <v>1.6899999999999998E-2</v>
      </c>
      <c r="AV5" s="27">
        <v>1.6899999999999998E-2</v>
      </c>
      <c r="AW5" s="24">
        <v>0</v>
      </c>
      <c r="AX5" s="24">
        <v>0</v>
      </c>
      <c r="AY5" s="29">
        <v>36650</v>
      </c>
      <c r="AZ5" s="29">
        <v>12650</v>
      </c>
      <c r="BA5" s="29">
        <v>15900869.999700001</v>
      </c>
      <c r="BB5">
        <v>-0.01</v>
      </c>
      <c r="BC5" s="25">
        <v>0</v>
      </c>
      <c r="BD5">
        <v>-30</v>
      </c>
      <c r="BE5">
        <v>0</v>
      </c>
      <c r="BF5">
        <v>0.15544041450000001</v>
      </c>
      <c r="BG5">
        <v>0</v>
      </c>
    </row>
    <row r="6" spans="1:59" x14ac:dyDescent="0.35">
      <c r="A6" t="s">
        <v>69</v>
      </c>
      <c r="B6" s="20">
        <v>18.2</v>
      </c>
      <c r="C6" s="20">
        <v>0.08</v>
      </c>
      <c r="D6" s="34">
        <v>4.4000000000000003E-3</v>
      </c>
      <c r="E6" s="31">
        <v>18.12</v>
      </c>
      <c r="F6" s="18">
        <v>18.02</v>
      </c>
      <c r="G6" s="20">
        <v>18.559999999999999</v>
      </c>
      <c r="H6">
        <v>18.12</v>
      </c>
      <c r="I6" s="16">
        <v>51600</v>
      </c>
      <c r="J6" s="16">
        <v>934272</v>
      </c>
      <c r="K6" s="31">
        <v>0</v>
      </c>
      <c r="L6">
        <v>34.9</v>
      </c>
      <c r="M6">
        <v>15.7</v>
      </c>
      <c r="N6">
        <v>17.71</v>
      </c>
      <c r="O6">
        <v>17.02</v>
      </c>
      <c r="P6">
        <v>19.57</v>
      </c>
      <c r="Q6">
        <v>21.58</v>
      </c>
      <c r="R6" s="23">
        <v>18.724499999999999</v>
      </c>
      <c r="S6" s="22">
        <v>17.939</v>
      </c>
      <c r="T6" s="23">
        <v>18.307200000000002</v>
      </c>
      <c r="U6" s="23">
        <v>22.334050000000001</v>
      </c>
      <c r="V6" s="23">
        <v>18.436832408200001</v>
      </c>
      <c r="W6" s="23">
        <v>18.329641533499998</v>
      </c>
      <c r="X6" s="23">
        <v>19.081658092800001</v>
      </c>
      <c r="Y6" s="23">
        <v>19.998154588799999</v>
      </c>
      <c r="Z6" s="23" t="s">
        <v>480</v>
      </c>
      <c r="AA6" s="22" t="s">
        <v>551</v>
      </c>
      <c r="AB6" s="24" t="s">
        <v>558</v>
      </c>
      <c r="AC6" s="23">
        <v>48.233773655299998</v>
      </c>
      <c r="AD6" s="24" t="s">
        <v>552</v>
      </c>
      <c r="AE6" s="23">
        <v>0.208217652</v>
      </c>
      <c r="AF6" s="25">
        <v>6.5500000000000003E-2</v>
      </c>
      <c r="AG6" t="s">
        <v>482</v>
      </c>
      <c r="AH6" s="23">
        <v>-63.170100793899998</v>
      </c>
      <c r="AI6" s="23">
        <v>11.1922141119</v>
      </c>
      <c r="AJ6" s="24">
        <v>-87.591240875899999</v>
      </c>
      <c r="AK6" s="26">
        <v>92770</v>
      </c>
      <c r="AL6" s="26">
        <v>104587</v>
      </c>
      <c r="AM6" s="26">
        <v>90345</v>
      </c>
      <c r="AN6" s="30">
        <v>1647090.8</v>
      </c>
      <c r="AO6" s="30">
        <v>1976164.13333333</v>
      </c>
      <c r="AP6" s="30">
        <v>1709263.55</v>
      </c>
      <c r="AQ6" s="24" t="s">
        <v>555</v>
      </c>
      <c r="AR6" s="22" t="s">
        <v>572</v>
      </c>
      <c r="AS6" s="24" t="s">
        <v>555</v>
      </c>
      <c r="AT6" s="27">
        <v>4.8399999999999999E-2</v>
      </c>
      <c r="AU6" s="28">
        <v>-4.3099999999999999E-2</v>
      </c>
      <c r="AV6" s="28">
        <v>-3.3E-3</v>
      </c>
      <c r="AW6" s="29">
        <v>5754</v>
      </c>
      <c r="AX6" s="29">
        <v>23220.000100000001</v>
      </c>
      <c r="AY6" s="29">
        <v>54456.000099999997</v>
      </c>
      <c r="AZ6" s="29">
        <v>63640.000099999997</v>
      </c>
      <c r="BA6" s="29">
        <v>405048</v>
      </c>
      <c r="BB6">
        <v>-0.01</v>
      </c>
      <c r="BC6" s="25">
        <v>0.66669999999999996</v>
      </c>
      <c r="BD6" s="16">
        <v>-1820</v>
      </c>
      <c r="BE6">
        <v>0</v>
      </c>
      <c r="BF6">
        <v>20.222222222199999</v>
      </c>
      <c r="BG6">
        <v>0</v>
      </c>
    </row>
    <row r="7" spans="1:59" x14ac:dyDescent="0.35">
      <c r="A7" t="s">
        <v>21</v>
      </c>
      <c r="B7" s="18">
        <v>31.85</v>
      </c>
      <c r="C7" s="18">
        <v>-0.05</v>
      </c>
      <c r="D7" s="19">
        <v>-1.6000000000000001E-3</v>
      </c>
      <c r="E7" s="20">
        <v>31.95</v>
      </c>
      <c r="F7" s="18">
        <v>31.85</v>
      </c>
      <c r="G7" s="20">
        <v>32</v>
      </c>
      <c r="H7">
        <v>31.9</v>
      </c>
      <c r="I7" s="16">
        <v>61400</v>
      </c>
      <c r="J7" s="16">
        <v>1958470</v>
      </c>
      <c r="K7" s="31">
        <v>0</v>
      </c>
      <c r="L7">
        <v>48.1</v>
      </c>
      <c r="M7">
        <v>31.55</v>
      </c>
      <c r="N7">
        <v>31.7</v>
      </c>
      <c r="O7">
        <v>31.65</v>
      </c>
      <c r="P7">
        <v>32.450000000000003</v>
      </c>
      <c r="Q7">
        <v>33.799999999999997</v>
      </c>
      <c r="R7" s="23">
        <v>32.534999999999997</v>
      </c>
      <c r="S7" s="23">
        <v>33.764000000000003</v>
      </c>
      <c r="T7" s="23">
        <v>36.042000000000002</v>
      </c>
      <c r="U7" s="23">
        <v>39.347499999999997</v>
      </c>
      <c r="V7" s="23">
        <v>32.586822083599998</v>
      </c>
      <c r="W7" s="23">
        <v>33.813964037700003</v>
      </c>
      <c r="X7" s="23">
        <v>35.721924470700003</v>
      </c>
      <c r="Y7" s="23">
        <v>38.649635498199999</v>
      </c>
      <c r="Z7" s="23" t="s">
        <v>480</v>
      </c>
      <c r="AA7" s="23" t="s">
        <v>480</v>
      </c>
      <c r="AB7" s="23" t="s">
        <v>480</v>
      </c>
      <c r="AC7" s="23">
        <v>34.071856138800001</v>
      </c>
      <c r="AD7" s="24" t="s">
        <v>552</v>
      </c>
      <c r="AE7" s="24">
        <v>-0.59255886700000004</v>
      </c>
      <c r="AF7" s="25">
        <v>1.5299999999999999E-2</v>
      </c>
      <c r="AG7" t="s">
        <v>481</v>
      </c>
      <c r="AH7" s="23">
        <v>-107.42825376970001</v>
      </c>
      <c r="AI7" s="24">
        <v>34.482758620699997</v>
      </c>
      <c r="AJ7" s="24">
        <v>-79.310344827600005</v>
      </c>
      <c r="AK7" s="36">
        <v>48280</v>
      </c>
      <c r="AL7" s="36">
        <v>40920</v>
      </c>
      <c r="AM7" s="36">
        <v>46795</v>
      </c>
      <c r="AN7" s="29">
        <v>1498502.5</v>
      </c>
      <c r="AO7" s="29">
        <v>1285356</v>
      </c>
      <c r="AP7" s="29">
        <v>1496263.25</v>
      </c>
      <c r="AQ7" s="23" t="s">
        <v>553</v>
      </c>
      <c r="AR7" s="24" t="s">
        <v>555</v>
      </c>
      <c r="AS7" s="24" t="s">
        <v>555</v>
      </c>
      <c r="AT7" s="28">
        <v>-7.9500000000000001E-2</v>
      </c>
      <c r="AU7" s="28">
        <v>-0.02</v>
      </c>
      <c r="AV7" s="28">
        <v>-4.7000000000000002E-3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>
        <v>3.89</v>
      </c>
      <c r="BC7" s="25">
        <v>-0.14130000000000001</v>
      </c>
      <c r="BD7">
        <v>8.1876606683999995</v>
      </c>
      <c r="BE7">
        <v>0</v>
      </c>
      <c r="BF7">
        <v>0.85411638509999999</v>
      </c>
      <c r="BG7">
        <v>0</v>
      </c>
    </row>
    <row r="8" spans="1:59" x14ac:dyDescent="0.35">
      <c r="A8" t="s">
        <v>24</v>
      </c>
      <c r="B8" s="18">
        <v>31.45</v>
      </c>
      <c r="C8" s="18">
        <v>-0.05</v>
      </c>
      <c r="D8" s="19">
        <v>-1.6000000000000001E-3</v>
      </c>
      <c r="E8" s="31">
        <v>31.5</v>
      </c>
      <c r="F8" s="18">
        <v>31.3</v>
      </c>
      <c r="G8" s="20">
        <v>31.65</v>
      </c>
      <c r="H8">
        <v>31.5</v>
      </c>
      <c r="I8" s="16">
        <v>81800</v>
      </c>
      <c r="J8" s="16">
        <v>2572725</v>
      </c>
      <c r="K8" s="35">
        <v>-1019125</v>
      </c>
      <c r="L8">
        <v>48</v>
      </c>
      <c r="M8">
        <v>31.3</v>
      </c>
      <c r="N8">
        <v>31.38</v>
      </c>
      <c r="O8">
        <v>31.38</v>
      </c>
      <c r="P8">
        <v>31.95</v>
      </c>
      <c r="Q8">
        <v>33.549999999999997</v>
      </c>
      <c r="R8" s="23">
        <v>32.337499999999999</v>
      </c>
      <c r="S8" s="23">
        <v>33.554000000000002</v>
      </c>
      <c r="T8" s="23">
        <v>36.066499999999998</v>
      </c>
      <c r="U8" s="23">
        <v>39.66075</v>
      </c>
      <c r="V8" s="23">
        <v>32.349507277100003</v>
      </c>
      <c r="W8" s="23">
        <v>33.668045903200003</v>
      </c>
      <c r="X8" s="23">
        <v>35.693918967400002</v>
      </c>
      <c r="Y8" s="23">
        <v>38.775394050700001</v>
      </c>
      <c r="Z8" s="23" t="s">
        <v>480</v>
      </c>
      <c r="AA8" s="23" t="s">
        <v>480</v>
      </c>
      <c r="AB8" s="23" t="s">
        <v>480</v>
      </c>
      <c r="AC8" s="23">
        <v>25.8475291715</v>
      </c>
      <c r="AD8" s="22" t="s">
        <v>577</v>
      </c>
      <c r="AE8" s="24">
        <v>-0.62535328229999998</v>
      </c>
      <c r="AF8" s="25">
        <v>1.17E-2</v>
      </c>
      <c r="AG8" t="s">
        <v>481</v>
      </c>
      <c r="AH8" s="23">
        <v>-136.34122287970001</v>
      </c>
      <c r="AI8" s="24">
        <v>0</v>
      </c>
      <c r="AJ8" s="22">
        <v>-91.176470588200004</v>
      </c>
      <c r="AK8" s="26">
        <v>222860</v>
      </c>
      <c r="AL8" s="26">
        <v>186953</v>
      </c>
      <c r="AM8" s="26">
        <v>173505</v>
      </c>
      <c r="AN8" s="30">
        <v>6828428.5</v>
      </c>
      <c r="AO8" s="30">
        <v>5800634</v>
      </c>
      <c r="AP8" s="30">
        <v>5459844.75</v>
      </c>
      <c r="AQ8" s="24" t="s">
        <v>578</v>
      </c>
      <c r="AR8" s="24" t="s">
        <v>555</v>
      </c>
      <c r="AS8" s="24" t="s">
        <v>555</v>
      </c>
      <c r="AT8" s="28">
        <v>-8.8400000000000006E-2</v>
      </c>
      <c r="AU8" s="28">
        <v>-3.2300000000000002E-2</v>
      </c>
      <c r="AV8" s="28">
        <v>-3.2000000000000002E-3</v>
      </c>
      <c r="AW8" s="30">
        <v>-1761850</v>
      </c>
      <c r="AX8" s="30">
        <v>-1151980</v>
      </c>
      <c r="AY8" s="30">
        <v>-17699615</v>
      </c>
      <c r="AZ8" s="30">
        <v>-33623815</v>
      </c>
      <c r="BA8" s="30">
        <v>-414845436.5</v>
      </c>
      <c r="BB8">
        <v>0</v>
      </c>
      <c r="BC8" s="25">
        <v>0</v>
      </c>
      <c r="BD8">
        <v>0</v>
      </c>
      <c r="BE8">
        <v>0</v>
      </c>
      <c r="BF8">
        <v>0</v>
      </c>
      <c r="BG8">
        <v>0</v>
      </c>
    </row>
    <row r="9" spans="1:59" x14ac:dyDescent="0.35">
      <c r="A9" t="s">
        <v>75</v>
      </c>
      <c r="B9" s="21">
        <v>1060</v>
      </c>
      <c r="C9" s="20">
        <v>7</v>
      </c>
      <c r="D9" s="34">
        <v>6.6E-3</v>
      </c>
      <c r="E9" s="52">
        <v>1053</v>
      </c>
      <c r="F9" s="35">
        <v>1043</v>
      </c>
      <c r="G9" s="21">
        <v>1063</v>
      </c>
      <c r="H9" s="16">
        <v>1053</v>
      </c>
      <c r="I9" s="16">
        <v>419980</v>
      </c>
      <c r="J9" s="16">
        <v>444972300</v>
      </c>
      <c r="K9" s="35">
        <v>-4589795</v>
      </c>
      <c r="L9" s="16">
        <v>1116</v>
      </c>
      <c r="M9">
        <v>784</v>
      </c>
      <c r="N9" s="16">
        <v>1041.5</v>
      </c>
      <c r="O9">
        <v>995.75</v>
      </c>
      <c r="P9" s="16">
        <v>1089</v>
      </c>
      <c r="Q9" s="16">
        <v>1116</v>
      </c>
      <c r="R9" s="29">
        <v>1047.5999999999999</v>
      </c>
      <c r="S9" s="29">
        <v>1041.1199999999999</v>
      </c>
      <c r="T9" s="29">
        <v>1034.845</v>
      </c>
      <c r="U9" s="22">
        <v>958.31500000000005</v>
      </c>
      <c r="V9" s="29">
        <v>1051.9971107916999</v>
      </c>
      <c r="W9" s="29">
        <v>1041.4495593683</v>
      </c>
      <c r="X9" s="29">
        <v>1018.6952182057</v>
      </c>
      <c r="Y9" s="22">
        <v>972.05049355810002</v>
      </c>
      <c r="Z9" s="22" t="s">
        <v>551</v>
      </c>
      <c r="AA9" s="24" t="s">
        <v>558</v>
      </c>
      <c r="AB9" s="24" t="s">
        <v>558</v>
      </c>
      <c r="AC9" s="22">
        <v>52.5345563005</v>
      </c>
      <c r="AD9" s="24" t="s">
        <v>552</v>
      </c>
      <c r="AE9" s="22">
        <v>4.4525065147999996</v>
      </c>
      <c r="AF9" s="25">
        <v>2.7699999999999999E-2</v>
      </c>
      <c r="AG9" t="s">
        <v>481</v>
      </c>
      <c r="AH9" s="24">
        <v>34.456601021200001</v>
      </c>
      <c r="AI9" s="23">
        <v>70.370370370399996</v>
      </c>
      <c r="AJ9" s="22">
        <v>-33.816425120799998</v>
      </c>
      <c r="AK9" s="36">
        <v>292059</v>
      </c>
      <c r="AL9" s="36">
        <v>307048</v>
      </c>
      <c r="AM9" s="36">
        <v>305201</v>
      </c>
      <c r="AN9" s="29">
        <v>278988696.5</v>
      </c>
      <c r="AO9" s="29">
        <v>301443054.66666597</v>
      </c>
      <c r="AP9" s="29">
        <v>304873894.25</v>
      </c>
      <c r="AQ9" s="24" t="s">
        <v>555</v>
      </c>
      <c r="AR9" s="24" t="s">
        <v>555</v>
      </c>
      <c r="AS9" s="24" t="s">
        <v>555</v>
      </c>
      <c r="AT9" s="27">
        <v>4.4299999999999999E-2</v>
      </c>
      <c r="AU9" s="27">
        <v>9.4999999999999998E-3</v>
      </c>
      <c r="AV9" s="28">
        <v>-3.2000000000000001E-2</v>
      </c>
      <c r="AW9" s="29">
        <v>153755975</v>
      </c>
      <c r="AX9" s="30">
        <v>-449132685</v>
      </c>
      <c r="AY9" s="30">
        <v>-1822101535</v>
      </c>
      <c r="AZ9" s="30">
        <v>-3470415975</v>
      </c>
      <c r="BA9" s="30">
        <v>-2409083337.5</v>
      </c>
      <c r="BB9">
        <v>45.03</v>
      </c>
      <c r="BC9" s="25">
        <v>0.23100000000000001</v>
      </c>
      <c r="BD9">
        <v>23.539862314000001</v>
      </c>
      <c r="BE9">
        <v>0</v>
      </c>
      <c r="BF9">
        <v>2.8752780339999999</v>
      </c>
      <c r="BG9">
        <v>0</v>
      </c>
    </row>
    <row r="10" spans="1:59" x14ac:dyDescent="0.35">
      <c r="A10" t="s">
        <v>563</v>
      </c>
      <c r="B10" s="18">
        <v>1.3</v>
      </c>
      <c r="C10" s="18">
        <v>-0.01</v>
      </c>
      <c r="D10" s="19">
        <v>-7.6E-3</v>
      </c>
      <c r="E10" s="18">
        <v>1.3</v>
      </c>
      <c r="F10" s="18">
        <v>1.3</v>
      </c>
      <c r="G10" s="31">
        <v>1.31</v>
      </c>
      <c r="H10">
        <v>1.31</v>
      </c>
      <c r="I10" s="16">
        <v>77000</v>
      </c>
      <c r="J10" s="16">
        <v>100210</v>
      </c>
      <c r="K10" s="31">
        <v>0</v>
      </c>
      <c r="L10">
        <v>2.37</v>
      </c>
      <c r="M10">
        <v>1.3</v>
      </c>
      <c r="N10">
        <v>1.28</v>
      </c>
      <c r="O10">
        <v>1.24</v>
      </c>
      <c r="P10">
        <v>1.35</v>
      </c>
      <c r="Q10">
        <v>1.4</v>
      </c>
      <c r="R10" s="23">
        <v>1.3465</v>
      </c>
      <c r="S10" s="23">
        <v>1.3902000000000001</v>
      </c>
      <c r="T10" s="23">
        <v>1.4912000000000001</v>
      </c>
      <c r="U10" s="23">
        <v>1.5931</v>
      </c>
      <c r="V10" s="23">
        <v>1.3465595406999999</v>
      </c>
      <c r="W10" s="23">
        <v>1.3935697721</v>
      </c>
      <c r="X10" s="23">
        <v>1.4589109411000001</v>
      </c>
      <c r="Y10" s="23">
        <v>1.4989609397000001</v>
      </c>
      <c r="Z10" s="23" t="s">
        <v>480</v>
      </c>
      <c r="AA10" s="23" t="s">
        <v>480</v>
      </c>
      <c r="AB10" s="23" t="s">
        <v>480</v>
      </c>
      <c r="AC10" s="23">
        <v>40.442822978300001</v>
      </c>
      <c r="AD10" s="24" t="s">
        <v>552</v>
      </c>
      <c r="AE10" s="24">
        <v>-2.1157464500000001E-2</v>
      </c>
      <c r="AF10" s="25">
        <v>3.27E-2</v>
      </c>
      <c r="AG10" t="s">
        <v>552</v>
      </c>
      <c r="AH10" s="23">
        <v>-130.7295904529</v>
      </c>
      <c r="AI10" s="24">
        <v>20.3703703704</v>
      </c>
      <c r="AJ10" s="23">
        <v>-100</v>
      </c>
      <c r="AK10" s="26">
        <v>124300</v>
      </c>
      <c r="AL10" s="26">
        <v>96600</v>
      </c>
      <c r="AM10" s="26">
        <v>141700</v>
      </c>
      <c r="AN10" s="30">
        <v>86333</v>
      </c>
      <c r="AO10" s="30">
        <v>76004</v>
      </c>
      <c r="AP10" s="30">
        <v>150691.5</v>
      </c>
      <c r="AQ10" s="24" t="s">
        <v>573</v>
      </c>
      <c r="AR10" s="22" t="s">
        <v>557</v>
      </c>
      <c r="AS10" s="24" t="s">
        <v>555</v>
      </c>
      <c r="AT10" s="28">
        <v>-6.4699999999999994E-2</v>
      </c>
      <c r="AU10" s="28">
        <v>-7.1400000000000005E-2</v>
      </c>
      <c r="AV10" s="28">
        <v>-7.6E-3</v>
      </c>
      <c r="AW10" s="29">
        <v>23820</v>
      </c>
      <c r="AX10" s="29">
        <v>69620</v>
      </c>
      <c r="AY10" s="29">
        <v>109170</v>
      </c>
      <c r="AZ10" s="29">
        <v>565560</v>
      </c>
      <c r="BA10" s="29">
        <v>2708019.9997</v>
      </c>
      <c r="BB10">
        <v>0.52</v>
      </c>
      <c r="BC10" s="25">
        <v>0.40539999999999998</v>
      </c>
      <c r="BD10">
        <v>2.5</v>
      </c>
      <c r="BE10">
        <v>0</v>
      </c>
      <c r="BF10">
        <v>0.27659574469999998</v>
      </c>
      <c r="BG10">
        <v>0</v>
      </c>
    </row>
    <row r="11" spans="1:59" x14ac:dyDescent="0.35">
      <c r="A11" t="s">
        <v>565</v>
      </c>
      <c r="B11" s="18">
        <v>501</v>
      </c>
      <c r="C11" s="18">
        <v>-8</v>
      </c>
      <c r="D11" s="19">
        <v>-1.5699999999999999E-2</v>
      </c>
      <c r="E11" s="18">
        <v>508</v>
      </c>
      <c r="F11" s="18">
        <v>501</v>
      </c>
      <c r="G11" s="18">
        <v>508</v>
      </c>
      <c r="H11">
        <v>509</v>
      </c>
      <c r="I11">
        <v>780</v>
      </c>
      <c r="J11" s="16">
        <v>394030</v>
      </c>
      <c r="K11" s="35">
        <v>-388970</v>
      </c>
      <c r="L11">
        <v>550</v>
      </c>
      <c r="M11">
        <v>500</v>
      </c>
      <c r="N11">
        <v>500</v>
      </c>
      <c r="O11">
        <v>500</v>
      </c>
      <c r="P11">
        <v>514</v>
      </c>
      <c r="Q11">
        <v>531</v>
      </c>
      <c r="R11" s="23">
        <v>515.75</v>
      </c>
      <c r="S11" s="23">
        <v>522.86</v>
      </c>
      <c r="T11" s="23">
        <v>522.35500000000002</v>
      </c>
      <c r="U11" s="23">
        <v>524.71749999999997</v>
      </c>
      <c r="V11" s="23">
        <v>514.44752972799995</v>
      </c>
      <c r="W11" s="23">
        <v>519.71754959520001</v>
      </c>
      <c r="X11" s="23">
        <v>521.81552785350004</v>
      </c>
      <c r="Y11" s="23">
        <v>523.239893994</v>
      </c>
      <c r="Z11" s="23" t="s">
        <v>480</v>
      </c>
      <c r="AA11" s="24" t="s">
        <v>558</v>
      </c>
      <c r="AB11" s="24" t="s">
        <v>558</v>
      </c>
      <c r="AC11" s="23">
        <v>37.284871103900002</v>
      </c>
      <c r="AD11" s="24" t="s">
        <v>552</v>
      </c>
      <c r="AE11" s="23">
        <v>-3.7026445578999998</v>
      </c>
      <c r="AF11" s="25">
        <v>1.2E-2</v>
      </c>
      <c r="AG11" t="s">
        <v>481</v>
      </c>
      <c r="AH11" s="23">
        <v>-150.0898741762</v>
      </c>
      <c r="AI11" s="24">
        <v>0</v>
      </c>
      <c r="AJ11" s="24">
        <v>-100</v>
      </c>
      <c r="AK11" s="26">
        <v>6667</v>
      </c>
      <c r="AL11" s="26">
        <v>4736</v>
      </c>
      <c r="AM11" s="26">
        <v>3729</v>
      </c>
      <c r="AN11" s="30">
        <v>3409167</v>
      </c>
      <c r="AO11" s="30">
        <v>2422524.66666666</v>
      </c>
      <c r="AP11" s="30">
        <v>1908422</v>
      </c>
      <c r="AQ11" s="23" t="s">
        <v>560</v>
      </c>
      <c r="AR11" s="24" t="s">
        <v>555</v>
      </c>
      <c r="AS11" s="24" t="s">
        <v>555</v>
      </c>
      <c r="AT11" s="28">
        <v>-5.11E-2</v>
      </c>
      <c r="AU11" s="28">
        <v>-2.9100000000000001E-2</v>
      </c>
      <c r="AV11" s="28">
        <v>-1.7600000000000001E-2</v>
      </c>
      <c r="AW11" s="30">
        <v>-2010600</v>
      </c>
      <c r="AX11" s="30">
        <v>-8120655</v>
      </c>
      <c r="AY11" s="30">
        <v>-8042545</v>
      </c>
      <c r="AZ11" s="30">
        <v>-14410505</v>
      </c>
      <c r="BA11" s="30">
        <v>-51487210</v>
      </c>
      <c r="BB11">
        <v>0</v>
      </c>
      <c r="BC11" s="25">
        <v>0</v>
      </c>
      <c r="BD11">
        <v>0</v>
      </c>
      <c r="BE11">
        <v>0</v>
      </c>
      <c r="BF11">
        <v>0</v>
      </c>
      <c r="BG11">
        <v>0</v>
      </c>
    </row>
    <row r="12" spans="1:59" x14ac:dyDescent="0.35">
      <c r="A12" t="s">
        <v>607</v>
      </c>
      <c r="B12" s="18">
        <v>516</v>
      </c>
      <c r="C12" s="18">
        <v>-2</v>
      </c>
      <c r="D12" s="19">
        <v>-3.8999999999999998E-3</v>
      </c>
      <c r="E12" s="18">
        <v>517</v>
      </c>
      <c r="F12" s="18">
        <v>516</v>
      </c>
      <c r="G12" s="31">
        <v>518</v>
      </c>
      <c r="H12">
        <v>518</v>
      </c>
      <c r="I12" s="16">
        <v>5040</v>
      </c>
      <c r="J12" s="16">
        <v>2608550</v>
      </c>
      <c r="K12" s="31">
        <v>0</v>
      </c>
      <c r="L12">
        <v>540</v>
      </c>
      <c r="M12">
        <v>500</v>
      </c>
      <c r="N12">
        <v>511.5</v>
      </c>
      <c r="O12">
        <v>500</v>
      </c>
      <c r="P12">
        <v>518</v>
      </c>
      <c r="Q12">
        <v>537.5</v>
      </c>
      <c r="R12" s="23">
        <v>519.85</v>
      </c>
      <c r="S12" s="23">
        <v>521.74</v>
      </c>
      <c r="T12" s="23">
        <v>521.58000000000004</v>
      </c>
      <c r="U12" s="23">
        <v>525.29499999999996</v>
      </c>
      <c r="V12" s="23">
        <v>518.3057334307</v>
      </c>
      <c r="W12" s="23">
        <v>520.50677333520002</v>
      </c>
      <c r="X12" s="23">
        <v>521.96535481579997</v>
      </c>
      <c r="Y12" s="23">
        <v>524.09619448640001</v>
      </c>
      <c r="Z12" s="23" t="s">
        <v>480</v>
      </c>
      <c r="AA12" s="24" t="s">
        <v>558</v>
      </c>
      <c r="AB12" s="24" t="s">
        <v>558</v>
      </c>
      <c r="AC12" s="23">
        <v>46.287997988400001</v>
      </c>
      <c r="AD12" s="24" t="s">
        <v>552</v>
      </c>
      <c r="AE12" s="23">
        <v>-1.5685373681000001</v>
      </c>
      <c r="AF12" s="25">
        <v>8.0999999999999996E-3</v>
      </c>
      <c r="AG12" t="s">
        <v>481</v>
      </c>
      <c r="AH12" s="24">
        <v>-45.1644575356</v>
      </c>
      <c r="AI12" s="24">
        <v>26.225490196100001</v>
      </c>
      <c r="AJ12" s="23">
        <v>-68.75</v>
      </c>
      <c r="AK12" s="36">
        <v>3974</v>
      </c>
      <c r="AL12" s="36">
        <v>2742</v>
      </c>
      <c r="AM12" s="36">
        <v>2392</v>
      </c>
      <c r="AN12" s="29">
        <v>1820354</v>
      </c>
      <c r="AO12" s="29">
        <v>1261668</v>
      </c>
      <c r="AP12" s="29">
        <v>1120215.75</v>
      </c>
      <c r="AQ12" s="24" t="s">
        <v>555</v>
      </c>
      <c r="AR12" s="23" t="s">
        <v>571</v>
      </c>
      <c r="AS12" s="24" t="s">
        <v>555</v>
      </c>
      <c r="AT12" s="28">
        <v>-1.9E-2</v>
      </c>
      <c r="AU12" s="27">
        <v>1E-3</v>
      </c>
      <c r="AV12" s="27">
        <v>7.7999999999999996E-3</v>
      </c>
      <c r="AW12" s="29">
        <v>67240</v>
      </c>
      <c r="AX12" s="29">
        <v>157000</v>
      </c>
      <c r="AY12" s="29">
        <v>469635</v>
      </c>
      <c r="AZ12" s="29">
        <v>480235</v>
      </c>
      <c r="BA12" s="29">
        <v>3526905</v>
      </c>
      <c r="BB12">
        <v>0</v>
      </c>
      <c r="BC12" s="25">
        <v>0</v>
      </c>
      <c r="BD12">
        <v>0</v>
      </c>
      <c r="BE12">
        <v>0</v>
      </c>
      <c r="BF12">
        <v>0</v>
      </c>
      <c r="BG12">
        <v>0</v>
      </c>
    </row>
    <row r="13" spans="1:59" x14ac:dyDescent="0.35">
      <c r="A13" t="s">
        <v>54</v>
      </c>
      <c r="B13" s="20">
        <v>1.3</v>
      </c>
      <c r="C13" s="20">
        <v>0.02</v>
      </c>
      <c r="D13" s="34">
        <v>1.5599999999999999E-2</v>
      </c>
      <c r="E13" s="31">
        <v>1.28</v>
      </c>
      <c r="F13" s="31">
        <v>1.28</v>
      </c>
      <c r="G13" s="20">
        <v>1.3</v>
      </c>
      <c r="H13">
        <v>1.28</v>
      </c>
      <c r="I13" s="16">
        <v>607000</v>
      </c>
      <c r="J13" s="16">
        <v>783160</v>
      </c>
      <c r="K13" s="31">
        <v>0</v>
      </c>
      <c r="L13">
        <v>1.94</v>
      </c>
      <c r="M13">
        <v>1.28</v>
      </c>
      <c r="N13">
        <v>1.28</v>
      </c>
      <c r="O13">
        <v>1.24</v>
      </c>
      <c r="P13">
        <v>1.31</v>
      </c>
      <c r="Q13">
        <v>1.35</v>
      </c>
      <c r="R13" s="23">
        <v>1.3025</v>
      </c>
      <c r="S13" s="23">
        <v>1.3304</v>
      </c>
      <c r="T13" s="23">
        <v>1.349</v>
      </c>
      <c r="U13" s="23">
        <v>1.4167000000000001</v>
      </c>
      <c r="V13" s="23">
        <v>1.3027825981000001</v>
      </c>
      <c r="W13" s="23">
        <v>1.3226642881999999</v>
      </c>
      <c r="X13" s="23">
        <v>1.3491699665000001</v>
      </c>
      <c r="Y13" s="23">
        <v>1.3907170158</v>
      </c>
      <c r="Z13" s="23" t="s">
        <v>480</v>
      </c>
      <c r="AA13" s="24" t="s">
        <v>558</v>
      </c>
      <c r="AB13" s="24" t="s">
        <v>558</v>
      </c>
      <c r="AC13" s="23">
        <v>47.157867037599999</v>
      </c>
      <c r="AD13" s="24" t="s">
        <v>552</v>
      </c>
      <c r="AE13" s="24">
        <v>-1.0961299399999999E-2</v>
      </c>
      <c r="AF13" s="25">
        <v>1.6899999999999998E-2</v>
      </c>
      <c r="AG13" t="s">
        <v>481</v>
      </c>
      <c r="AH13" s="24">
        <v>-47.619047619</v>
      </c>
      <c r="AI13" s="24">
        <v>0</v>
      </c>
      <c r="AJ13" s="22">
        <v>-50</v>
      </c>
      <c r="AK13" s="26">
        <v>726100</v>
      </c>
      <c r="AL13" s="36">
        <v>599133</v>
      </c>
      <c r="AM13" s="36">
        <v>519950</v>
      </c>
      <c r="AN13" s="30">
        <v>855675</v>
      </c>
      <c r="AO13" s="29">
        <v>719303.33333333302</v>
      </c>
      <c r="AP13" s="29">
        <v>631698</v>
      </c>
      <c r="AQ13" s="22" t="s">
        <v>556</v>
      </c>
      <c r="AR13" s="22" t="s">
        <v>581</v>
      </c>
      <c r="AS13" s="24" t="s">
        <v>555</v>
      </c>
      <c r="AT13" s="28">
        <v>-3.6999999999999998E-2</v>
      </c>
      <c r="AU13" s="33">
        <v>0</v>
      </c>
      <c r="AV13" s="33">
        <v>0</v>
      </c>
      <c r="AW13" s="29">
        <v>122950</v>
      </c>
      <c r="AX13" s="29">
        <v>557420</v>
      </c>
      <c r="AY13" s="29">
        <v>858870</v>
      </c>
      <c r="AZ13" s="29">
        <v>1362400</v>
      </c>
      <c r="BA13" s="30">
        <v>-123831470</v>
      </c>
      <c r="BB13">
        <v>0.05</v>
      </c>
      <c r="BC13" s="25">
        <v>0.25</v>
      </c>
      <c r="BD13">
        <v>26</v>
      </c>
      <c r="BE13">
        <v>0</v>
      </c>
      <c r="BF13">
        <v>0.78313253009999995</v>
      </c>
      <c r="BG13">
        <v>0</v>
      </c>
    </row>
    <row r="14" spans="1:59" x14ac:dyDescent="0.35">
      <c r="A14" t="s">
        <v>36</v>
      </c>
      <c r="B14" s="18">
        <v>75.8</v>
      </c>
      <c r="C14" s="18">
        <v>-1.1000000000000001</v>
      </c>
      <c r="D14" s="19">
        <v>-1.43E-2</v>
      </c>
      <c r="E14" s="18">
        <v>76.5</v>
      </c>
      <c r="F14" s="18">
        <v>74.2</v>
      </c>
      <c r="G14" s="31">
        <v>76.900000000000006</v>
      </c>
      <c r="H14">
        <v>76.900000000000006</v>
      </c>
      <c r="I14" s="16">
        <v>1003220</v>
      </c>
      <c r="J14" s="16">
        <v>75880599</v>
      </c>
      <c r="K14" s="35">
        <v>-30758486</v>
      </c>
      <c r="L14">
        <v>78.8</v>
      </c>
      <c r="M14">
        <v>67</v>
      </c>
      <c r="N14">
        <v>73.900000000000006</v>
      </c>
      <c r="O14">
        <v>71.3</v>
      </c>
      <c r="P14">
        <v>76.95</v>
      </c>
      <c r="Q14">
        <v>80</v>
      </c>
      <c r="R14" s="22">
        <v>75.155000000000001</v>
      </c>
      <c r="S14" s="22">
        <v>74.281999999999996</v>
      </c>
      <c r="T14" s="22">
        <v>73.5505</v>
      </c>
      <c r="U14" s="22">
        <v>74.229500000000002</v>
      </c>
      <c r="V14" s="22">
        <v>75.161228244499995</v>
      </c>
      <c r="W14" s="22">
        <v>74.535014684399997</v>
      </c>
      <c r="X14" s="22">
        <v>74.075705383900001</v>
      </c>
      <c r="Y14" s="22">
        <v>73.901913706599998</v>
      </c>
      <c r="Z14" s="23" t="s">
        <v>480</v>
      </c>
      <c r="AA14" s="24" t="s">
        <v>558</v>
      </c>
      <c r="AB14" s="24" t="s">
        <v>558</v>
      </c>
      <c r="AC14" s="23">
        <v>52.410410017799997</v>
      </c>
      <c r="AD14" s="24" t="s">
        <v>552</v>
      </c>
      <c r="AE14" s="22">
        <v>8.0321156699999993E-2</v>
      </c>
      <c r="AF14" s="25">
        <v>3.15E-2</v>
      </c>
      <c r="AG14" t="s">
        <v>552</v>
      </c>
      <c r="AH14" s="24">
        <v>30.407563562</v>
      </c>
      <c r="AI14" s="24">
        <v>79.532163742700007</v>
      </c>
      <c r="AJ14" s="23">
        <v>-21.052631578900002</v>
      </c>
      <c r="AK14" s="26">
        <v>1009216</v>
      </c>
      <c r="AL14" s="26">
        <v>1042759</v>
      </c>
      <c r="AM14" s="26">
        <v>1040775</v>
      </c>
      <c r="AN14" s="30">
        <v>71870541.25</v>
      </c>
      <c r="AO14" s="30">
        <v>75134655.799999997</v>
      </c>
      <c r="AP14" s="30">
        <v>76264532.625</v>
      </c>
      <c r="AQ14" s="24" t="s">
        <v>555</v>
      </c>
      <c r="AR14" s="23" t="s">
        <v>571</v>
      </c>
      <c r="AS14" s="24" t="s">
        <v>555</v>
      </c>
      <c r="AT14" s="27">
        <v>2.4299999999999999E-2</v>
      </c>
      <c r="AU14" s="28">
        <v>-1.2999999999999999E-2</v>
      </c>
      <c r="AV14" s="27">
        <v>1.0699999999999999E-2</v>
      </c>
      <c r="AW14" s="30">
        <v>-21792054</v>
      </c>
      <c r="AX14" s="30">
        <v>-395955662.5</v>
      </c>
      <c r="AY14" s="30">
        <v>-47040082</v>
      </c>
      <c r="AZ14" s="30">
        <v>-90822504.001200005</v>
      </c>
      <c r="BA14" s="30">
        <v>-2620504399.5025001</v>
      </c>
      <c r="BB14">
        <v>3.78</v>
      </c>
      <c r="BC14" s="25">
        <v>-6.9000000000000006E-2</v>
      </c>
      <c r="BD14">
        <v>20.0529100529</v>
      </c>
      <c r="BE14">
        <v>0</v>
      </c>
      <c r="BF14">
        <v>2.8053293855999999</v>
      </c>
      <c r="BG14">
        <v>0</v>
      </c>
    </row>
    <row r="15" spans="1:59" x14ac:dyDescent="0.35">
      <c r="A15" t="s">
        <v>49</v>
      </c>
      <c r="B15" s="18">
        <v>14.5</v>
      </c>
      <c r="C15" s="18">
        <v>-0.12</v>
      </c>
      <c r="D15" s="19">
        <v>-8.2000000000000007E-3</v>
      </c>
      <c r="E15" s="31">
        <v>14.62</v>
      </c>
      <c r="F15" s="18">
        <v>14.36</v>
      </c>
      <c r="G15" s="20">
        <v>14.64</v>
      </c>
      <c r="H15">
        <v>14.62</v>
      </c>
      <c r="I15" s="16">
        <v>10514500</v>
      </c>
      <c r="J15" s="16">
        <v>152254406</v>
      </c>
      <c r="K15" s="35">
        <v>-67143308</v>
      </c>
      <c r="L15">
        <v>17.3</v>
      </c>
      <c r="M15">
        <v>12.2</v>
      </c>
      <c r="N15">
        <v>14.43</v>
      </c>
      <c r="O15">
        <v>13.96</v>
      </c>
      <c r="P15">
        <v>14.95</v>
      </c>
      <c r="Q15">
        <v>15.93</v>
      </c>
      <c r="R15" s="23">
        <v>15.194000000000001</v>
      </c>
      <c r="S15" s="23">
        <v>15.717599999999999</v>
      </c>
      <c r="T15" s="23">
        <v>15.816599999999999</v>
      </c>
      <c r="U15" s="23">
        <v>15.114100000000001</v>
      </c>
      <c r="V15" s="23">
        <v>15.1453111369</v>
      </c>
      <c r="W15" s="23">
        <v>15.4807009537</v>
      </c>
      <c r="X15" s="23">
        <v>15.4722445002</v>
      </c>
      <c r="Y15" s="23">
        <v>15.1996930447</v>
      </c>
      <c r="Z15" s="23" t="s">
        <v>480</v>
      </c>
      <c r="AA15" s="23" t="s">
        <v>480</v>
      </c>
      <c r="AB15" s="24" t="s">
        <v>558</v>
      </c>
      <c r="AC15" s="23">
        <v>33.673827833300003</v>
      </c>
      <c r="AD15" s="24" t="s">
        <v>552</v>
      </c>
      <c r="AE15" s="24">
        <v>-0.25402208269999998</v>
      </c>
      <c r="AF15" s="25">
        <v>2.5499999999999998E-2</v>
      </c>
      <c r="AG15" t="s">
        <v>481</v>
      </c>
      <c r="AH15" s="23">
        <v>-147.56119035040001</v>
      </c>
      <c r="AI15" s="23">
        <v>19.047619047600001</v>
      </c>
      <c r="AJ15" s="23">
        <v>-90.476190476200003</v>
      </c>
      <c r="AK15" s="36">
        <v>8432720</v>
      </c>
      <c r="AL15" s="36">
        <v>10073793</v>
      </c>
      <c r="AM15" s="36">
        <v>9681095</v>
      </c>
      <c r="AN15" s="29">
        <v>120886620</v>
      </c>
      <c r="AO15" s="29">
        <v>149331789.73333299</v>
      </c>
      <c r="AP15" s="29">
        <v>144859759.30000001</v>
      </c>
      <c r="AQ15" s="24" t="s">
        <v>555</v>
      </c>
      <c r="AR15" s="24" t="s">
        <v>555</v>
      </c>
      <c r="AS15" s="24" t="s">
        <v>555</v>
      </c>
      <c r="AT15" s="28">
        <v>-9.3799999999999994E-2</v>
      </c>
      <c r="AU15" s="28">
        <v>-5.4800000000000001E-2</v>
      </c>
      <c r="AV15" s="27">
        <v>1.12E-2</v>
      </c>
      <c r="AW15" s="30">
        <v>-8467366</v>
      </c>
      <c r="AX15" s="30">
        <v>-58882722</v>
      </c>
      <c r="AY15" s="30">
        <v>-291074266</v>
      </c>
      <c r="AZ15" s="30">
        <v>-542492164.00020003</v>
      </c>
      <c r="BA15" s="30">
        <v>-3069202222.4787002</v>
      </c>
      <c r="BB15">
        <v>2.04</v>
      </c>
      <c r="BC15" s="25">
        <v>-8.9300000000000004E-2</v>
      </c>
      <c r="BD15">
        <v>7.1078431372999997</v>
      </c>
      <c r="BE15">
        <v>0</v>
      </c>
      <c r="BF15">
        <v>0.56332556330000005</v>
      </c>
      <c r="BG15">
        <v>0</v>
      </c>
    </row>
    <row r="16" spans="1:59" x14ac:dyDescent="0.35">
      <c r="A16" t="s">
        <v>65</v>
      </c>
      <c r="B16" s="20">
        <v>0.88</v>
      </c>
      <c r="C16" s="20">
        <v>0.02</v>
      </c>
      <c r="D16" s="34">
        <v>2.3300000000000001E-2</v>
      </c>
      <c r="E16" s="18">
        <v>0.85</v>
      </c>
      <c r="F16" s="18">
        <v>0.85</v>
      </c>
      <c r="G16" s="20">
        <v>0.88</v>
      </c>
      <c r="H16">
        <v>0.86</v>
      </c>
      <c r="I16" s="16">
        <v>2945000</v>
      </c>
      <c r="J16" s="16">
        <v>2562390</v>
      </c>
      <c r="K16" s="21">
        <v>85000</v>
      </c>
      <c r="L16">
        <v>1.62</v>
      </c>
      <c r="M16">
        <v>0.84</v>
      </c>
      <c r="N16">
        <v>0.86</v>
      </c>
      <c r="O16">
        <v>0.81</v>
      </c>
      <c r="P16">
        <v>0.89</v>
      </c>
      <c r="Q16">
        <v>0.93</v>
      </c>
      <c r="R16" s="23">
        <v>0.88700000000000001</v>
      </c>
      <c r="S16" s="23">
        <v>0.89939999999999998</v>
      </c>
      <c r="T16" s="23">
        <v>0.94</v>
      </c>
      <c r="U16" s="23">
        <v>1.0411999999999999</v>
      </c>
      <c r="V16" s="23">
        <v>0.88363993860000001</v>
      </c>
      <c r="W16" s="23">
        <v>0.90319916860000005</v>
      </c>
      <c r="X16" s="23">
        <v>0.93769754090000002</v>
      </c>
      <c r="Y16" s="23">
        <v>0.95253793389999997</v>
      </c>
      <c r="Z16" s="23" t="s">
        <v>480</v>
      </c>
      <c r="AA16" s="24" t="s">
        <v>558</v>
      </c>
      <c r="AB16" s="23" t="s">
        <v>480</v>
      </c>
      <c r="AC16" s="23">
        <v>47.861969903099997</v>
      </c>
      <c r="AD16" s="24" t="s">
        <v>552</v>
      </c>
      <c r="AE16" s="24">
        <v>-1.08523532E-2</v>
      </c>
      <c r="AF16" s="25">
        <v>3.5900000000000001E-2</v>
      </c>
      <c r="AG16" t="s">
        <v>552</v>
      </c>
      <c r="AH16" s="23">
        <v>-80.149812734099996</v>
      </c>
      <c r="AI16" s="24">
        <v>26.666666666699999</v>
      </c>
      <c r="AJ16" s="22">
        <v>-60</v>
      </c>
      <c r="AK16" s="36">
        <v>2593700</v>
      </c>
      <c r="AL16" s="36">
        <v>2448000</v>
      </c>
      <c r="AM16" s="36">
        <v>2481450</v>
      </c>
      <c r="AN16" s="29">
        <v>2098483</v>
      </c>
      <c r="AO16" s="29">
        <v>2045406</v>
      </c>
      <c r="AP16" s="29">
        <v>2114160</v>
      </c>
      <c r="AQ16" s="22" t="s">
        <v>556</v>
      </c>
      <c r="AR16" s="22" t="s">
        <v>581</v>
      </c>
      <c r="AS16" s="24" t="s">
        <v>555</v>
      </c>
      <c r="AT16" s="28">
        <v>-2.2200000000000001E-2</v>
      </c>
      <c r="AU16" s="28">
        <v>-2.2200000000000001E-2</v>
      </c>
      <c r="AV16" s="27">
        <v>3.5299999999999998E-2</v>
      </c>
      <c r="AW16" s="29">
        <v>79080</v>
      </c>
      <c r="AX16" s="30">
        <v>-155160</v>
      </c>
      <c r="AY16" s="30">
        <v>-170580</v>
      </c>
      <c r="AZ16" s="30">
        <v>-557230</v>
      </c>
      <c r="BA16" s="30">
        <v>-370535041.00019997</v>
      </c>
      <c r="BB16">
        <v>0.02</v>
      </c>
      <c r="BC16" s="25">
        <v>-0.88239999999999996</v>
      </c>
      <c r="BD16">
        <v>44</v>
      </c>
      <c r="BE16">
        <v>0</v>
      </c>
      <c r="BF16">
        <v>1.4915254237</v>
      </c>
      <c r="BG16">
        <v>0</v>
      </c>
    </row>
    <row r="17" spans="1:59" x14ac:dyDescent="0.35">
      <c r="A17" t="s">
        <v>458</v>
      </c>
      <c r="B17" s="20">
        <v>108.9</v>
      </c>
      <c r="C17" s="20">
        <v>1.9</v>
      </c>
      <c r="D17" s="34">
        <v>1.78E-2</v>
      </c>
      <c r="E17" s="20">
        <v>108.9</v>
      </c>
      <c r="F17" s="20">
        <v>108.9</v>
      </c>
      <c r="G17" s="20">
        <v>108.9</v>
      </c>
      <c r="H17">
        <v>107</v>
      </c>
      <c r="I17">
        <v>30</v>
      </c>
      <c r="J17" s="16">
        <v>3267</v>
      </c>
      <c r="K17" s="31">
        <v>0</v>
      </c>
      <c r="L17">
        <v>109</v>
      </c>
      <c r="M17">
        <v>100</v>
      </c>
      <c r="N17">
        <v>107</v>
      </c>
      <c r="O17">
        <v>103.5</v>
      </c>
      <c r="P17">
        <v>109</v>
      </c>
      <c r="Q17">
        <v>109</v>
      </c>
      <c r="R17" s="22">
        <v>107.765</v>
      </c>
      <c r="S17" s="22">
        <v>107.654</v>
      </c>
      <c r="T17" s="22">
        <v>106.9</v>
      </c>
      <c r="U17" s="24">
        <v>0</v>
      </c>
      <c r="V17" s="22">
        <v>107.7252163831</v>
      </c>
      <c r="W17" s="22">
        <v>107.51773511029999</v>
      </c>
      <c r="X17" s="22">
        <v>107.05489439749999</v>
      </c>
      <c r="Y17" s="24">
        <v>0</v>
      </c>
      <c r="Z17" s="24" t="s">
        <v>558</v>
      </c>
      <c r="AA17" s="24" t="s">
        <v>558</v>
      </c>
      <c r="AB17" s="24" t="s">
        <v>558</v>
      </c>
      <c r="AC17" s="22">
        <v>58.823424709400001</v>
      </c>
      <c r="AD17" s="24" t="s">
        <v>552</v>
      </c>
      <c r="AE17" s="24">
        <v>8.4983482000000003E-3</v>
      </c>
      <c r="AF17" s="25">
        <v>8.3000000000000001E-3</v>
      </c>
      <c r="AG17" t="s">
        <v>481</v>
      </c>
      <c r="AH17" s="22">
        <v>112.46105919</v>
      </c>
      <c r="AI17" s="22">
        <v>88.518518518500002</v>
      </c>
      <c r="AJ17" s="22">
        <v>-1.1111111111</v>
      </c>
      <c r="AK17" s="26">
        <v>7895</v>
      </c>
      <c r="AL17" s="26">
        <v>5599</v>
      </c>
      <c r="AM17" s="26">
        <v>9646</v>
      </c>
      <c r="AN17" s="30">
        <v>783442</v>
      </c>
      <c r="AO17" s="30">
        <v>558718.66666666605</v>
      </c>
      <c r="AP17" s="30">
        <v>1003894.25</v>
      </c>
      <c r="AQ17" s="22" t="s">
        <v>556</v>
      </c>
      <c r="AR17" s="24" t="s">
        <v>555</v>
      </c>
      <c r="AS17" s="22" t="s">
        <v>569</v>
      </c>
      <c r="AT17" s="27">
        <v>8.3000000000000001E-3</v>
      </c>
      <c r="AU17" s="27">
        <v>6.4999999999999997E-3</v>
      </c>
      <c r="AV17" s="27">
        <v>8.3000000000000001E-3</v>
      </c>
      <c r="AW17" s="30">
        <v>-3672000</v>
      </c>
      <c r="AX17" s="30">
        <v>-3527030</v>
      </c>
      <c r="AY17" s="30">
        <v>-4723185</v>
      </c>
      <c r="AZ17" s="30">
        <v>-5762564</v>
      </c>
      <c r="BA17" s="24">
        <v>0</v>
      </c>
      <c r="BB17">
        <v>0</v>
      </c>
      <c r="BC17" s="25">
        <v>0</v>
      </c>
      <c r="BD17">
        <v>0</v>
      </c>
      <c r="BE17">
        <v>0</v>
      </c>
      <c r="BF17">
        <v>0</v>
      </c>
      <c r="BG17">
        <v>0</v>
      </c>
    </row>
    <row r="18" spans="1:59" x14ac:dyDescent="0.35">
      <c r="A18" t="s">
        <v>56</v>
      </c>
      <c r="B18" s="18">
        <v>15.12</v>
      </c>
      <c r="C18" s="18">
        <v>-0.68</v>
      </c>
      <c r="D18" s="19">
        <v>-4.2999999999999997E-2</v>
      </c>
      <c r="E18" s="18">
        <v>15.6</v>
      </c>
      <c r="F18" s="18">
        <v>15.1</v>
      </c>
      <c r="G18" s="18">
        <v>15.6</v>
      </c>
      <c r="H18">
        <v>15.8</v>
      </c>
      <c r="I18" s="16">
        <v>45600</v>
      </c>
      <c r="J18" s="16">
        <v>691146</v>
      </c>
      <c r="K18" s="31">
        <v>0</v>
      </c>
      <c r="L18">
        <v>29.25</v>
      </c>
      <c r="M18">
        <v>6</v>
      </c>
      <c r="N18">
        <v>15.06</v>
      </c>
      <c r="O18">
        <v>14.5</v>
      </c>
      <c r="P18">
        <v>16.690000000000001</v>
      </c>
      <c r="Q18">
        <v>21.36</v>
      </c>
      <c r="R18" s="23">
        <v>16.635999999999999</v>
      </c>
      <c r="S18" s="22">
        <v>14.8588</v>
      </c>
      <c r="T18" s="22">
        <v>12.0776</v>
      </c>
      <c r="U18" s="22">
        <v>9.2787000000000006</v>
      </c>
      <c r="V18" s="23">
        <v>16.070797822799999</v>
      </c>
      <c r="W18" s="22">
        <v>14.668086807</v>
      </c>
      <c r="X18" s="22">
        <v>12.7114668458</v>
      </c>
      <c r="Y18" s="22">
        <v>10.883894296999999</v>
      </c>
      <c r="Z18" s="24" t="s">
        <v>558</v>
      </c>
      <c r="AA18" s="22" t="s">
        <v>551</v>
      </c>
      <c r="AB18" s="22" t="s">
        <v>551</v>
      </c>
      <c r="AC18" s="23">
        <v>47.0704995169</v>
      </c>
      <c r="AD18" s="24" t="s">
        <v>552</v>
      </c>
      <c r="AE18" s="23">
        <v>0.75192468410000002</v>
      </c>
      <c r="AF18" s="25">
        <v>0.1179</v>
      </c>
      <c r="AG18" t="s">
        <v>482</v>
      </c>
      <c r="AH18" s="23">
        <v>-85.428174200599997</v>
      </c>
      <c r="AI18" s="23">
        <v>9.7777777778000008</v>
      </c>
      <c r="AJ18" s="23">
        <v>-98.545454545499993</v>
      </c>
      <c r="AK18" s="26">
        <v>109570</v>
      </c>
      <c r="AL18" s="26">
        <v>190580</v>
      </c>
      <c r="AM18" s="26">
        <v>178410</v>
      </c>
      <c r="AN18" s="30">
        <v>1426727.8</v>
      </c>
      <c r="AO18" s="30">
        <v>3199599.3333333302</v>
      </c>
      <c r="AP18" s="30">
        <v>2981379.6</v>
      </c>
      <c r="AQ18" s="23" t="s">
        <v>553</v>
      </c>
      <c r="AR18" s="24" t="s">
        <v>555</v>
      </c>
      <c r="AS18" s="24" t="s">
        <v>555</v>
      </c>
      <c r="AT18" s="27">
        <v>0.1739</v>
      </c>
      <c r="AU18" s="28">
        <v>-1.8200000000000001E-2</v>
      </c>
      <c r="AV18" s="27">
        <v>8.0000000000000002E-3</v>
      </c>
      <c r="AW18" s="30">
        <v>-8250</v>
      </c>
      <c r="AX18" s="30">
        <v>-889758</v>
      </c>
      <c r="AY18" s="30">
        <v>-619832</v>
      </c>
      <c r="AZ18" s="30">
        <v>-5176676.9998000003</v>
      </c>
      <c r="BA18" s="29">
        <v>198505.99950000001</v>
      </c>
      <c r="BB18">
        <v>0.55000000000000004</v>
      </c>
      <c r="BC18" s="25">
        <v>0.3095</v>
      </c>
      <c r="BD18">
        <v>27.490909090900001</v>
      </c>
      <c r="BE18">
        <v>0</v>
      </c>
      <c r="BF18">
        <v>2.4625407166</v>
      </c>
      <c r="BG18">
        <v>0</v>
      </c>
    </row>
    <row r="19" spans="1:59" x14ac:dyDescent="0.35">
      <c r="A19" t="s">
        <v>77</v>
      </c>
      <c r="B19" s="18">
        <v>43.9</v>
      </c>
      <c r="C19" s="18">
        <v>-0.35</v>
      </c>
      <c r="D19" s="19">
        <v>-7.9000000000000008E-3</v>
      </c>
      <c r="E19" s="31">
        <v>44.25</v>
      </c>
      <c r="F19" s="18">
        <v>43.7</v>
      </c>
      <c r="G19" s="20">
        <v>44.3</v>
      </c>
      <c r="H19">
        <v>44.25</v>
      </c>
      <c r="I19" s="16">
        <v>11734800</v>
      </c>
      <c r="J19" s="16">
        <v>515520010</v>
      </c>
      <c r="K19" s="35">
        <v>-249504830</v>
      </c>
      <c r="L19">
        <v>47.5</v>
      </c>
      <c r="M19">
        <v>33.049999999999997</v>
      </c>
      <c r="N19">
        <v>43.8</v>
      </c>
      <c r="O19">
        <v>42.32</v>
      </c>
      <c r="P19">
        <v>46</v>
      </c>
      <c r="Q19">
        <v>47.5</v>
      </c>
      <c r="R19" s="23">
        <v>44.994999999999997</v>
      </c>
      <c r="S19" s="23">
        <v>44.725999999999999</v>
      </c>
      <c r="T19" s="23">
        <v>43.97</v>
      </c>
      <c r="U19" s="22">
        <v>42.552</v>
      </c>
      <c r="V19" s="23">
        <v>44.829088533700002</v>
      </c>
      <c r="W19" s="23">
        <v>44.624449957300001</v>
      </c>
      <c r="X19" s="23">
        <v>43.948784109999998</v>
      </c>
      <c r="Y19" s="22">
        <v>42.426696067899996</v>
      </c>
      <c r="Z19" s="23" t="s">
        <v>480</v>
      </c>
      <c r="AA19" s="24" t="s">
        <v>558</v>
      </c>
      <c r="AB19" s="24" t="s">
        <v>558</v>
      </c>
      <c r="AC19" s="23">
        <v>44.880223237700001</v>
      </c>
      <c r="AD19" s="24" t="s">
        <v>552</v>
      </c>
      <c r="AE19" s="23">
        <v>-1.6104953000000001E-3</v>
      </c>
      <c r="AF19" s="25">
        <v>2.6700000000000002E-2</v>
      </c>
      <c r="AG19" t="s">
        <v>481</v>
      </c>
      <c r="AH19" s="23">
        <v>-91.857536874900006</v>
      </c>
      <c r="AI19" s="23">
        <v>44.252873563199998</v>
      </c>
      <c r="AJ19" s="23">
        <v>-72.413793103399996</v>
      </c>
      <c r="AK19" s="36">
        <v>9818040</v>
      </c>
      <c r="AL19" s="36">
        <v>11158293</v>
      </c>
      <c r="AM19" s="26">
        <v>12141660</v>
      </c>
      <c r="AN19" s="29">
        <v>404068683.5</v>
      </c>
      <c r="AO19" s="29">
        <v>475295059.33333302</v>
      </c>
      <c r="AP19" s="30">
        <v>528387100</v>
      </c>
      <c r="AQ19" s="24" t="s">
        <v>555</v>
      </c>
      <c r="AR19" s="24" t="s">
        <v>555</v>
      </c>
      <c r="AS19" s="24" t="s">
        <v>555</v>
      </c>
      <c r="AT19" s="28">
        <v>-1.5699999999999999E-2</v>
      </c>
      <c r="AU19" s="28">
        <v>-7.9000000000000008E-3</v>
      </c>
      <c r="AV19" s="28">
        <v>-1.5699999999999999E-2</v>
      </c>
      <c r="AW19" s="30">
        <v>-175397960</v>
      </c>
      <c r="AX19" s="30">
        <v>-545162580</v>
      </c>
      <c r="AY19" s="30">
        <v>-559420235</v>
      </c>
      <c r="AZ19" s="29">
        <v>162824835</v>
      </c>
      <c r="BA19" s="30">
        <v>-6905384382.8000002</v>
      </c>
      <c r="BB19">
        <v>1.72</v>
      </c>
      <c r="BC19" s="25">
        <v>0.19439999999999999</v>
      </c>
      <c r="BD19">
        <v>25.523255813999999</v>
      </c>
      <c r="BE19">
        <v>0</v>
      </c>
      <c r="BF19">
        <v>3.5261044177</v>
      </c>
      <c r="BG19">
        <v>0</v>
      </c>
    </row>
    <row r="20" spans="1:59" x14ac:dyDescent="0.35">
      <c r="A20" t="s">
        <v>485</v>
      </c>
      <c r="B20" s="35">
        <v>5063.5600000000004</v>
      </c>
      <c r="C20" s="18">
        <v>-23.63</v>
      </c>
      <c r="D20" s="19">
        <v>-4.5999999999999999E-3</v>
      </c>
      <c r="E20" s="35">
        <v>5083.1899999999996</v>
      </c>
      <c r="F20" s="35">
        <v>5056.29</v>
      </c>
      <c r="G20" s="21">
        <v>5088.03</v>
      </c>
      <c r="H20" s="16">
        <v>5087.1899999999996</v>
      </c>
      <c r="I20">
        <v>0</v>
      </c>
      <c r="J20">
        <v>0</v>
      </c>
      <c r="K20" s="31">
        <v>0</v>
      </c>
      <c r="L20" s="16">
        <v>5287.61</v>
      </c>
      <c r="M20" s="16">
        <v>4339.01</v>
      </c>
      <c r="N20" s="16">
        <v>5058.74</v>
      </c>
      <c r="O20" s="16">
        <v>4882.16</v>
      </c>
      <c r="P20" s="16">
        <v>5138.1000000000004</v>
      </c>
      <c r="Q20" s="16">
        <v>5280.3</v>
      </c>
      <c r="R20" s="30">
        <v>5111.7704999999996</v>
      </c>
      <c r="S20" s="30">
        <v>5066.2726000000002</v>
      </c>
      <c r="T20" s="29">
        <v>4974.1053000000002</v>
      </c>
      <c r="U20" s="29">
        <v>4850.2270500000004</v>
      </c>
      <c r="V20" s="30">
        <v>5097.3925836932003</v>
      </c>
      <c r="W20" s="29">
        <v>5061.6380305579996</v>
      </c>
      <c r="X20" s="29">
        <v>4984.9066290112996</v>
      </c>
      <c r="Y20" s="29">
        <v>4859.4624604413002</v>
      </c>
      <c r="Z20" s="23" t="s">
        <v>480</v>
      </c>
      <c r="AA20" s="24" t="s">
        <v>558</v>
      </c>
      <c r="AB20" s="24" t="s">
        <v>558</v>
      </c>
      <c r="AC20" s="23">
        <v>46.204163058699997</v>
      </c>
      <c r="AD20" s="24" t="s">
        <v>552</v>
      </c>
      <c r="AE20" s="23">
        <v>4.0376264960999997</v>
      </c>
      <c r="AF20" s="25">
        <v>1.12E-2</v>
      </c>
      <c r="AG20" t="s">
        <v>481</v>
      </c>
      <c r="AH20" s="24">
        <v>-45.484775683599999</v>
      </c>
      <c r="AI20" s="23">
        <v>64.744540530600005</v>
      </c>
      <c r="AJ20" s="24">
        <v>-40.915600770399998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 t="s">
        <v>578</v>
      </c>
      <c r="AR20" s="24" t="s">
        <v>555</v>
      </c>
      <c r="AS20" s="24" t="s">
        <v>555</v>
      </c>
      <c r="AT20" s="27">
        <v>1.47E-2</v>
      </c>
      <c r="AU20" s="28">
        <v>-1.2E-2</v>
      </c>
      <c r="AV20" s="28">
        <v>-2.3999999999999998E-3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>
        <v>0</v>
      </c>
      <c r="BC20" s="25">
        <v>0</v>
      </c>
      <c r="BD20">
        <v>0</v>
      </c>
      <c r="BE20">
        <v>0</v>
      </c>
      <c r="BF20">
        <v>0</v>
      </c>
      <c r="BG20">
        <v>0</v>
      </c>
    </row>
    <row r="21" spans="1:59" x14ac:dyDescent="0.35">
      <c r="A21" t="s">
        <v>46</v>
      </c>
      <c r="B21" s="20">
        <v>12.9</v>
      </c>
      <c r="C21" s="20">
        <v>0.16</v>
      </c>
      <c r="D21" s="34">
        <v>1.26E-2</v>
      </c>
      <c r="E21" s="18">
        <v>12.68</v>
      </c>
      <c r="F21" s="18">
        <v>12.64</v>
      </c>
      <c r="G21" s="20">
        <v>12.92</v>
      </c>
      <c r="H21">
        <v>12.74</v>
      </c>
      <c r="I21" s="16">
        <v>1461100</v>
      </c>
      <c r="J21" s="16">
        <v>18762192</v>
      </c>
      <c r="K21" s="35">
        <v>-4668276</v>
      </c>
      <c r="L21">
        <v>13.04</v>
      </c>
      <c r="M21">
        <v>5.07</v>
      </c>
      <c r="N21">
        <v>12.69</v>
      </c>
      <c r="O21">
        <v>11.45</v>
      </c>
      <c r="P21">
        <v>13.02</v>
      </c>
      <c r="Q21">
        <v>13.02</v>
      </c>
      <c r="R21" s="22">
        <v>12.795999999999999</v>
      </c>
      <c r="S21" s="22">
        <v>12.1676</v>
      </c>
      <c r="T21" s="22">
        <v>11.8734</v>
      </c>
      <c r="U21" s="22">
        <v>10.0298</v>
      </c>
      <c r="V21" s="22">
        <v>12.658010239299999</v>
      </c>
      <c r="W21" s="22">
        <v>12.254333515600001</v>
      </c>
      <c r="X21" s="22">
        <v>11.6004356282</v>
      </c>
      <c r="Y21" s="22">
        <v>10.184363723400001</v>
      </c>
      <c r="Z21" s="22" t="s">
        <v>551</v>
      </c>
      <c r="AA21" s="22" t="s">
        <v>551</v>
      </c>
      <c r="AB21" s="24" t="s">
        <v>558</v>
      </c>
      <c r="AC21" s="22">
        <v>61.194143248700001</v>
      </c>
      <c r="AD21" s="24" t="s">
        <v>552</v>
      </c>
      <c r="AE21" s="24">
        <v>0.29567471769999998</v>
      </c>
      <c r="AF21" s="25">
        <v>2.24E-2</v>
      </c>
      <c r="AG21" t="s">
        <v>481</v>
      </c>
      <c r="AH21" s="24">
        <v>32.116788321199998</v>
      </c>
      <c r="AI21" s="23">
        <v>58.333333333299997</v>
      </c>
      <c r="AJ21" s="22">
        <v>-31.818181818199999</v>
      </c>
      <c r="AK21" s="36">
        <v>1405050</v>
      </c>
      <c r="AL21" s="26">
        <v>1870633</v>
      </c>
      <c r="AM21" s="26">
        <v>1864895</v>
      </c>
      <c r="AN21" s="29">
        <v>16664927.800000001</v>
      </c>
      <c r="AO21" s="30">
        <v>23079724.666666601</v>
      </c>
      <c r="AP21" s="30">
        <v>22980024.600000001</v>
      </c>
      <c r="AQ21" s="22" t="s">
        <v>566</v>
      </c>
      <c r="AR21" s="22" t="s">
        <v>581</v>
      </c>
      <c r="AS21" s="24" t="s">
        <v>555</v>
      </c>
      <c r="AT21" s="27">
        <v>5.74E-2</v>
      </c>
      <c r="AU21" s="27">
        <v>1.5699999999999999E-2</v>
      </c>
      <c r="AV21" s="27">
        <v>1.6000000000000001E-3</v>
      </c>
      <c r="AW21" s="29">
        <v>8337642</v>
      </c>
      <c r="AX21" s="29">
        <v>29089406</v>
      </c>
      <c r="AY21" s="29">
        <v>32801685.999899998</v>
      </c>
      <c r="AZ21" s="29">
        <v>50839951.999899998</v>
      </c>
      <c r="BA21" s="29">
        <v>168927695.00189999</v>
      </c>
      <c r="BB21">
        <v>-0.22</v>
      </c>
      <c r="BC21" s="25">
        <v>-0.29409999999999997</v>
      </c>
      <c r="BD21">
        <v>-58.636363636399999</v>
      </c>
      <c r="BE21">
        <v>0</v>
      </c>
      <c r="BF21">
        <v>9.4852941176000005</v>
      </c>
      <c r="BG21">
        <v>0</v>
      </c>
    </row>
    <row r="22" spans="1:59" x14ac:dyDescent="0.35">
      <c r="A22" t="s">
        <v>18</v>
      </c>
      <c r="B22" s="18">
        <v>7.23</v>
      </c>
      <c r="C22" s="18">
        <v>-0.62</v>
      </c>
      <c r="D22" s="19">
        <v>-7.9000000000000001E-2</v>
      </c>
      <c r="E22" s="18">
        <v>7.75</v>
      </c>
      <c r="F22" s="18">
        <v>7.06</v>
      </c>
      <c r="G22" s="18">
        <v>7.77</v>
      </c>
      <c r="H22">
        <v>7.85</v>
      </c>
      <c r="I22" s="16">
        <v>417000</v>
      </c>
      <c r="J22" s="16">
        <v>3063414</v>
      </c>
      <c r="K22" s="31">
        <v>0</v>
      </c>
      <c r="L22">
        <v>7.9</v>
      </c>
      <c r="M22">
        <v>6</v>
      </c>
      <c r="N22">
        <v>6.88</v>
      </c>
      <c r="O22">
        <v>6.5</v>
      </c>
      <c r="P22">
        <v>7.88</v>
      </c>
      <c r="Q22">
        <v>7.88</v>
      </c>
      <c r="R22" s="22">
        <v>7.0369999999999999</v>
      </c>
      <c r="S22" s="22">
        <v>7.0190000000000001</v>
      </c>
      <c r="T22" s="22">
        <v>7.0034999999999998</v>
      </c>
      <c r="U22" s="22">
        <v>6.7983500000000001</v>
      </c>
      <c r="V22" s="22">
        <v>7.0743133685000004</v>
      </c>
      <c r="W22" s="22">
        <v>7.0278021241999999</v>
      </c>
      <c r="X22" s="22">
        <v>6.9717775459000002</v>
      </c>
      <c r="Y22" s="22">
        <v>6.8176185556000002</v>
      </c>
      <c r="Z22" s="22" t="s">
        <v>551</v>
      </c>
      <c r="AA22" s="24" t="s">
        <v>558</v>
      </c>
      <c r="AB22" s="24" t="s">
        <v>558</v>
      </c>
      <c r="AC22" s="23">
        <v>54.375501287600002</v>
      </c>
      <c r="AD22" s="24" t="s">
        <v>552</v>
      </c>
      <c r="AE22" s="24">
        <v>1.5835308900000001E-2</v>
      </c>
      <c r="AF22" s="25">
        <v>2.75E-2</v>
      </c>
      <c r="AG22" t="s">
        <v>481</v>
      </c>
      <c r="AH22" s="22">
        <v>246.56679151060001</v>
      </c>
      <c r="AI22" s="23">
        <v>49.365079365100001</v>
      </c>
      <c r="AJ22" s="23">
        <v>-63.8095238095</v>
      </c>
      <c r="AK22" s="36">
        <v>112530</v>
      </c>
      <c r="AL22" s="36">
        <v>79333</v>
      </c>
      <c r="AM22" s="36">
        <v>64450</v>
      </c>
      <c r="AN22" s="29">
        <v>827772.3</v>
      </c>
      <c r="AO22" s="29">
        <v>581892.933333333</v>
      </c>
      <c r="AP22" s="29">
        <v>471031.6</v>
      </c>
      <c r="AQ22" s="23" t="s">
        <v>553</v>
      </c>
      <c r="AR22" s="23" t="s">
        <v>561</v>
      </c>
      <c r="AS22" s="24" t="s">
        <v>555</v>
      </c>
      <c r="AT22" s="27">
        <v>2.5499999999999998E-2</v>
      </c>
      <c r="AU22" s="27">
        <v>2.5499999999999998E-2</v>
      </c>
      <c r="AV22" s="27">
        <v>5.2400000000000002E-2</v>
      </c>
      <c r="AW22" s="30">
        <v>-176000</v>
      </c>
      <c r="AX22" s="30">
        <v>-318122</v>
      </c>
      <c r="AY22" s="30">
        <v>-619074</v>
      </c>
      <c r="AZ22" s="30">
        <v>-814034</v>
      </c>
      <c r="BA22" s="30">
        <v>-68842175</v>
      </c>
      <c r="BB22">
        <v>0.88</v>
      </c>
      <c r="BC22" s="25">
        <v>-0.26669999999999999</v>
      </c>
      <c r="BD22">
        <v>8.2159090909000003</v>
      </c>
      <c r="BE22">
        <v>0</v>
      </c>
      <c r="BF22">
        <v>0.49050203530000003</v>
      </c>
      <c r="BG22">
        <v>0</v>
      </c>
    </row>
    <row r="23" spans="1:59" x14ac:dyDescent="0.35">
      <c r="A23" t="s">
        <v>38</v>
      </c>
      <c r="B23" s="18">
        <v>38.65</v>
      </c>
      <c r="C23" s="18">
        <v>-0.35</v>
      </c>
      <c r="D23" s="19">
        <v>-8.9999999999999993E-3</v>
      </c>
      <c r="E23" s="20">
        <v>39.049999999999997</v>
      </c>
      <c r="F23" s="18">
        <v>38.65</v>
      </c>
      <c r="G23" s="20">
        <v>39.6</v>
      </c>
      <c r="H23">
        <v>39</v>
      </c>
      <c r="I23" s="16">
        <v>1262600</v>
      </c>
      <c r="J23" s="16">
        <v>48968030</v>
      </c>
      <c r="K23" s="35">
        <v>-18337544.999600001</v>
      </c>
      <c r="L23">
        <v>44.3</v>
      </c>
      <c r="M23">
        <v>38.1</v>
      </c>
      <c r="N23">
        <v>38.28</v>
      </c>
      <c r="O23">
        <v>38.200000000000003</v>
      </c>
      <c r="P23">
        <v>40</v>
      </c>
      <c r="Q23">
        <v>41.75</v>
      </c>
      <c r="R23" s="23">
        <v>40.1325</v>
      </c>
      <c r="S23" s="23">
        <v>40.551000000000002</v>
      </c>
      <c r="T23" s="23">
        <v>40.911499999999997</v>
      </c>
      <c r="U23" s="23">
        <v>40.373249999999999</v>
      </c>
      <c r="V23" s="23">
        <v>39.925148471200004</v>
      </c>
      <c r="W23" s="23">
        <v>40.3689001292</v>
      </c>
      <c r="X23" s="23">
        <v>40.556212260000002</v>
      </c>
      <c r="Y23" s="23">
        <v>40.899629502300002</v>
      </c>
      <c r="Z23" s="23" t="s">
        <v>480</v>
      </c>
      <c r="AA23" s="24" t="s">
        <v>558</v>
      </c>
      <c r="AB23" s="24" t="s">
        <v>558</v>
      </c>
      <c r="AC23" s="23">
        <v>35.540968004</v>
      </c>
      <c r="AD23" s="24" t="s">
        <v>552</v>
      </c>
      <c r="AE23" s="23">
        <v>-0.33798130840000001</v>
      </c>
      <c r="AF23" s="25">
        <v>1.7899999999999999E-2</v>
      </c>
      <c r="AG23" t="s">
        <v>481</v>
      </c>
      <c r="AH23" s="23">
        <v>-119.91844547079999</v>
      </c>
      <c r="AI23" s="24">
        <v>0</v>
      </c>
      <c r="AJ23" s="24">
        <v>-100</v>
      </c>
      <c r="AK23" s="26">
        <v>1474560</v>
      </c>
      <c r="AL23" s="26">
        <v>1368433</v>
      </c>
      <c r="AM23" s="26">
        <v>1318800</v>
      </c>
      <c r="AN23" s="30">
        <v>51993906.5</v>
      </c>
      <c r="AO23" s="30">
        <v>50199741.666666597</v>
      </c>
      <c r="AP23" s="30">
        <v>49676622</v>
      </c>
      <c r="AQ23" s="24" t="s">
        <v>555</v>
      </c>
      <c r="AR23" s="24" t="s">
        <v>555</v>
      </c>
      <c r="AS23" s="24" t="s">
        <v>555</v>
      </c>
      <c r="AT23" s="28">
        <v>-6.9800000000000001E-2</v>
      </c>
      <c r="AU23" s="28">
        <v>-5.7299999999999997E-2</v>
      </c>
      <c r="AV23" s="28">
        <v>-1.9E-2</v>
      </c>
      <c r="AW23" s="30">
        <v>-104771679.99959999</v>
      </c>
      <c r="AX23" s="30">
        <v>-281188459.99959999</v>
      </c>
      <c r="AY23" s="30">
        <v>-304883805.00040001</v>
      </c>
      <c r="AZ23" s="30">
        <v>-441188070.00019997</v>
      </c>
      <c r="BA23" s="30">
        <v>-2397918419.9998999</v>
      </c>
      <c r="BB23">
        <v>2.81</v>
      </c>
      <c r="BC23" s="25">
        <v>7.1999999999999998E-3</v>
      </c>
      <c r="BD23">
        <v>13.754448398599999</v>
      </c>
      <c r="BE23">
        <v>0</v>
      </c>
      <c r="BF23">
        <v>2.5494722955000002</v>
      </c>
      <c r="BG23">
        <v>0</v>
      </c>
    </row>
    <row r="24" spans="1:59" x14ac:dyDescent="0.35">
      <c r="A24" t="s">
        <v>30</v>
      </c>
      <c r="B24" s="18">
        <v>0.44</v>
      </c>
      <c r="C24" s="18">
        <v>-5.0000000000000001E-3</v>
      </c>
      <c r="D24" s="19">
        <v>-1.12E-2</v>
      </c>
      <c r="E24" s="18">
        <v>0.435</v>
      </c>
      <c r="F24" s="18">
        <v>0.435</v>
      </c>
      <c r="G24" s="18">
        <v>0.44</v>
      </c>
      <c r="H24">
        <v>0.44500000000000001</v>
      </c>
      <c r="I24" s="16">
        <v>160000</v>
      </c>
      <c r="J24" s="16">
        <v>70150</v>
      </c>
      <c r="K24" s="31">
        <v>0</v>
      </c>
      <c r="L24">
        <v>0.76</v>
      </c>
      <c r="M24">
        <v>0.42</v>
      </c>
      <c r="N24">
        <v>0.42249999999999999</v>
      </c>
      <c r="O24">
        <v>0.41499999999999998</v>
      </c>
      <c r="P24">
        <v>0.44750000000000001</v>
      </c>
      <c r="Q24">
        <v>0.47499999999999998</v>
      </c>
      <c r="R24" s="23">
        <v>0.442</v>
      </c>
      <c r="S24" s="23">
        <v>0.4526</v>
      </c>
      <c r="T24" s="23">
        <v>0.48580000000000001</v>
      </c>
      <c r="U24" s="23">
        <v>0.51475000000000004</v>
      </c>
      <c r="V24" s="23">
        <v>0.44240978780000001</v>
      </c>
      <c r="W24" s="23">
        <v>0.45526322720000001</v>
      </c>
      <c r="X24" s="23">
        <v>0.4780333967</v>
      </c>
      <c r="Y24" s="23">
        <v>0.50225287699999999</v>
      </c>
      <c r="Z24" s="24" t="s">
        <v>558</v>
      </c>
      <c r="AA24" s="24" t="s">
        <v>558</v>
      </c>
      <c r="AB24" s="23" t="s">
        <v>480</v>
      </c>
      <c r="AC24" s="23">
        <v>48.046386986100003</v>
      </c>
      <c r="AD24" s="24" t="s">
        <v>552</v>
      </c>
      <c r="AE24" s="24">
        <v>-4.2801135000000001E-3</v>
      </c>
      <c r="AF24" s="25">
        <v>2.9899999999999999E-2</v>
      </c>
      <c r="AG24" t="s">
        <v>481</v>
      </c>
      <c r="AH24" s="24">
        <v>-38.647342995199999</v>
      </c>
      <c r="AI24" s="22">
        <v>54.166666666700003</v>
      </c>
      <c r="AJ24" s="23">
        <v>-50</v>
      </c>
      <c r="AK24" s="26">
        <v>1214000</v>
      </c>
      <c r="AL24" s="26">
        <v>1224000</v>
      </c>
      <c r="AM24" s="26">
        <v>1233500</v>
      </c>
      <c r="AN24" s="30">
        <v>500550</v>
      </c>
      <c r="AO24" s="30">
        <v>519166.66666666599</v>
      </c>
      <c r="AP24" s="30">
        <v>526547.5</v>
      </c>
      <c r="AQ24" s="22" t="s">
        <v>556</v>
      </c>
      <c r="AR24" s="24" t="s">
        <v>555</v>
      </c>
      <c r="AS24" s="24" t="s">
        <v>555</v>
      </c>
      <c r="AT24" s="28">
        <v>-8.3299999999999999E-2</v>
      </c>
      <c r="AU24" s="27">
        <v>1.15E-2</v>
      </c>
      <c r="AV24" s="27">
        <v>2.3300000000000001E-2</v>
      </c>
      <c r="AW24" s="30">
        <v>-39900</v>
      </c>
      <c r="AX24" s="29">
        <v>3600</v>
      </c>
      <c r="AY24" s="29">
        <v>64100</v>
      </c>
      <c r="AZ24" s="29">
        <v>353550</v>
      </c>
      <c r="BA24" s="29">
        <v>22911560.000300001</v>
      </c>
      <c r="BB24">
        <v>-0.01</v>
      </c>
      <c r="BC24" s="25">
        <v>0</v>
      </c>
      <c r="BD24">
        <v>-44</v>
      </c>
      <c r="BE24">
        <v>0</v>
      </c>
      <c r="BF24">
        <v>14.666666666699999</v>
      </c>
      <c r="BG24">
        <v>0</v>
      </c>
    </row>
    <row r="25" spans="1:59" x14ac:dyDescent="0.35">
      <c r="A25" t="s">
        <v>60</v>
      </c>
      <c r="B25" s="20">
        <v>5.8999999999999997E-2</v>
      </c>
      <c r="C25" s="20">
        <v>3.0000000000000001E-3</v>
      </c>
      <c r="D25" s="34">
        <v>5.3600000000000002E-2</v>
      </c>
      <c r="E25" s="31">
        <v>5.6000000000000001E-2</v>
      </c>
      <c r="F25" s="18">
        <v>5.5E-2</v>
      </c>
      <c r="G25" s="20">
        <v>6.0999999999999999E-2</v>
      </c>
      <c r="H25">
        <v>5.6000000000000001E-2</v>
      </c>
      <c r="I25" s="16">
        <v>450570000</v>
      </c>
      <c r="J25" s="16">
        <v>26375600</v>
      </c>
      <c r="K25" s="35">
        <v>-413820</v>
      </c>
      <c r="L25">
        <v>7.9000000000000001E-2</v>
      </c>
      <c r="M25">
        <v>3.6999999999999998E-2</v>
      </c>
      <c r="N25">
        <v>5.5500000000000001E-2</v>
      </c>
      <c r="O25">
        <v>4.4499999999999998E-2</v>
      </c>
      <c r="P25">
        <v>6.3E-2</v>
      </c>
      <c r="Q25">
        <v>7.3999999999999996E-2</v>
      </c>
      <c r="R25" s="22">
        <v>5.1150000000000001E-2</v>
      </c>
      <c r="S25" s="22">
        <v>4.6739999999999997E-2</v>
      </c>
      <c r="T25" s="22">
        <v>4.7539999999999999E-2</v>
      </c>
      <c r="U25" s="22">
        <v>4.5170000000000002E-2</v>
      </c>
      <c r="V25" s="22">
        <v>5.2454220000000003E-2</v>
      </c>
      <c r="W25" s="22">
        <v>4.8951801900000001E-2</v>
      </c>
      <c r="X25" s="22">
        <v>4.7318366899999999E-2</v>
      </c>
      <c r="Y25" s="22">
        <v>4.6879791699999999E-2</v>
      </c>
      <c r="Z25" s="22" t="s">
        <v>551</v>
      </c>
      <c r="AA25" s="22" t="s">
        <v>551</v>
      </c>
      <c r="AB25" s="24" t="s">
        <v>558</v>
      </c>
      <c r="AC25" s="22">
        <v>66.611125019900001</v>
      </c>
      <c r="AD25" s="24" t="s">
        <v>552</v>
      </c>
      <c r="AE25" s="24">
        <v>2.4216215999999999E-3</v>
      </c>
      <c r="AF25" s="25">
        <v>7.0099999999999996E-2</v>
      </c>
      <c r="AG25" t="s">
        <v>482</v>
      </c>
      <c r="AH25" s="22">
        <v>102.0599250936</v>
      </c>
      <c r="AI25" s="23">
        <v>68.253968254</v>
      </c>
      <c r="AJ25" s="22">
        <v>-28.571428571399998</v>
      </c>
      <c r="AK25" s="36">
        <v>307157000</v>
      </c>
      <c r="AL25" s="36">
        <v>211671333</v>
      </c>
      <c r="AM25" s="36">
        <v>180445000</v>
      </c>
      <c r="AN25" s="29">
        <v>17332360</v>
      </c>
      <c r="AO25" s="29">
        <v>11866993.3333333</v>
      </c>
      <c r="AP25" s="29">
        <v>9926074.5</v>
      </c>
      <c r="AQ25" s="24" t="s">
        <v>555</v>
      </c>
      <c r="AR25" s="22" t="s">
        <v>572</v>
      </c>
      <c r="AS25" s="24" t="s">
        <v>555</v>
      </c>
      <c r="AT25" s="27">
        <v>0.40479999999999999</v>
      </c>
      <c r="AU25" s="27">
        <v>0.22919999999999999</v>
      </c>
      <c r="AV25" s="27">
        <v>3.5099999999999999E-2</v>
      </c>
      <c r="AW25" s="30">
        <v>-4184810</v>
      </c>
      <c r="AX25" s="30">
        <v>-3936740</v>
      </c>
      <c r="AY25" s="30">
        <v>-3658520.0000999998</v>
      </c>
      <c r="AZ25" s="30">
        <v>-3007320</v>
      </c>
      <c r="BA25" s="29">
        <v>79527480.0405</v>
      </c>
      <c r="BB25">
        <v>0</v>
      </c>
      <c r="BC25" s="25">
        <v>0</v>
      </c>
      <c r="BD25">
        <v>0</v>
      </c>
      <c r="BE25">
        <v>0</v>
      </c>
      <c r="BF25">
        <v>0</v>
      </c>
      <c r="BG25">
        <v>0</v>
      </c>
    </row>
    <row r="26" spans="1:59" x14ac:dyDescent="0.35">
      <c r="A26" t="s">
        <v>595</v>
      </c>
      <c r="B26" s="18">
        <v>0.89</v>
      </c>
      <c r="C26" s="18">
        <v>-0.03</v>
      </c>
      <c r="D26" s="19">
        <v>-3.2599999999999997E-2</v>
      </c>
      <c r="E26" s="20">
        <v>0.93</v>
      </c>
      <c r="F26" s="18">
        <v>0.89</v>
      </c>
      <c r="G26" s="20">
        <v>0.96</v>
      </c>
      <c r="H26">
        <v>0.92</v>
      </c>
      <c r="I26" s="16">
        <v>827000</v>
      </c>
      <c r="J26" s="16">
        <v>764250</v>
      </c>
      <c r="K26" s="31">
        <v>0</v>
      </c>
      <c r="L26">
        <v>1.36</v>
      </c>
      <c r="M26">
        <v>0.88</v>
      </c>
      <c r="N26">
        <v>0.88</v>
      </c>
      <c r="O26">
        <v>0.86</v>
      </c>
      <c r="P26">
        <v>1.04</v>
      </c>
      <c r="Q26">
        <v>1.1399999999999999</v>
      </c>
      <c r="R26" s="23">
        <v>0.98099999999999998</v>
      </c>
      <c r="S26" s="23">
        <v>0.98180000000000001</v>
      </c>
      <c r="T26" s="23">
        <v>1.0235000000000001</v>
      </c>
      <c r="U26" s="23">
        <v>1.0944</v>
      </c>
      <c r="V26" s="23">
        <v>0.97833093790000003</v>
      </c>
      <c r="W26" s="23">
        <v>0.99222359410000005</v>
      </c>
      <c r="X26" s="23">
        <v>1.0238380381000001</v>
      </c>
      <c r="Y26" s="23">
        <v>1.0742847260999999</v>
      </c>
      <c r="Z26" s="22" t="s">
        <v>551</v>
      </c>
      <c r="AA26" s="24" t="s">
        <v>558</v>
      </c>
      <c r="AB26" s="23" t="s">
        <v>480</v>
      </c>
      <c r="AC26" s="23">
        <v>42.053117652899999</v>
      </c>
      <c r="AD26" s="24" t="s">
        <v>552</v>
      </c>
      <c r="AE26" s="24">
        <v>5.945662E-4</v>
      </c>
      <c r="AF26" s="25">
        <v>8.7499999999999994E-2</v>
      </c>
      <c r="AG26" t="s">
        <v>482</v>
      </c>
      <c r="AH26" s="23">
        <v>-116.1872532431</v>
      </c>
      <c r="AI26" s="23">
        <v>18.888888888899999</v>
      </c>
      <c r="AJ26" s="23">
        <v>-96.666666666699996</v>
      </c>
      <c r="AK26" s="26">
        <v>2236500</v>
      </c>
      <c r="AL26" s="26">
        <v>1554400</v>
      </c>
      <c r="AM26" s="26">
        <v>1167400</v>
      </c>
      <c r="AN26" s="30">
        <v>2119959</v>
      </c>
      <c r="AO26" s="30">
        <v>1472505.33333333</v>
      </c>
      <c r="AP26" s="30">
        <v>1105902</v>
      </c>
      <c r="AQ26" s="24" t="s">
        <v>555</v>
      </c>
      <c r="AR26" s="24" t="s">
        <v>555</v>
      </c>
      <c r="AS26" s="24" t="s">
        <v>555</v>
      </c>
      <c r="AT26" s="28">
        <v>-0.11</v>
      </c>
      <c r="AU26" s="28">
        <v>-5.3199999999999997E-2</v>
      </c>
      <c r="AV26" s="28">
        <v>-7.2900000000000006E-2</v>
      </c>
      <c r="AW26" s="22">
        <v>970</v>
      </c>
      <c r="AX26" s="29">
        <v>1640</v>
      </c>
      <c r="AY26" s="30">
        <v>-12110</v>
      </c>
      <c r="AZ26" s="30">
        <v>-4970</v>
      </c>
      <c r="BA26" s="29">
        <v>115377429.9999</v>
      </c>
      <c r="BB26">
        <v>-7.0000000000000007E-2</v>
      </c>
      <c r="BC26" s="25">
        <v>-0.4</v>
      </c>
      <c r="BD26">
        <v>-12.714285714300001</v>
      </c>
      <c r="BE26">
        <v>0</v>
      </c>
      <c r="BF26">
        <v>0.41013824879999999</v>
      </c>
      <c r="BG26">
        <v>0</v>
      </c>
    </row>
    <row r="27" spans="1:59" x14ac:dyDescent="0.35">
      <c r="A27" t="s">
        <v>58</v>
      </c>
      <c r="B27" s="20">
        <v>1.77</v>
      </c>
      <c r="C27" s="20">
        <v>0.08</v>
      </c>
      <c r="D27" s="34">
        <v>4.7300000000000002E-2</v>
      </c>
      <c r="E27" s="20">
        <v>1.7</v>
      </c>
      <c r="F27" s="31">
        <v>1.69</v>
      </c>
      <c r="G27" s="20">
        <v>1.83</v>
      </c>
      <c r="H27">
        <v>1.69</v>
      </c>
      <c r="I27" s="16">
        <v>23746000</v>
      </c>
      <c r="J27" s="16">
        <v>41843140</v>
      </c>
      <c r="K27" s="35">
        <v>-32640</v>
      </c>
      <c r="L27">
        <v>2.42</v>
      </c>
      <c r="M27">
        <v>1.39</v>
      </c>
      <c r="N27">
        <v>1.68</v>
      </c>
      <c r="O27">
        <v>1.48</v>
      </c>
      <c r="P27">
        <v>1.92</v>
      </c>
      <c r="Q27">
        <v>1.98</v>
      </c>
      <c r="R27" s="22">
        <v>1.5920000000000001</v>
      </c>
      <c r="S27" s="22">
        <v>1.5651999999999999</v>
      </c>
      <c r="T27" s="22">
        <v>1.6536999999999999</v>
      </c>
      <c r="U27" s="22">
        <v>1.6882999999999999</v>
      </c>
      <c r="V27" s="22">
        <v>1.6302772495</v>
      </c>
      <c r="W27" s="22">
        <v>1.6035905302</v>
      </c>
      <c r="X27" s="22">
        <v>1.6331162613000001</v>
      </c>
      <c r="Y27" s="22">
        <v>1.745538413</v>
      </c>
      <c r="Z27" s="22" t="s">
        <v>551</v>
      </c>
      <c r="AA27" s="24" t="s">
        <v>558</v>
      </c>
      <c r="AB27" s="23" t="s">
        <v>480</v>
      </c>
      <c r="AC27" s="22">
        <v>61.658232823900001</v>
      </c>
      <c r="AD27" s="24" t="s">
        <v>552</v>
      </c>
      <c r="AE27" s="24">
        <v>2.5669273900000001E-2</v>
      </c>
      <c r="AF27" s="25">
        <v>6.3500000000000001E-2</v>
      </c>
      <c r="AG27" t="s">
        <v>482</v>
      </c>
      <c r="AH27" s="22">
        <v>100.7365909327</v>
      </c>
      <c r="AI27" s="24">
        <v>48.333333333299997</v>
      </c>
      <c r="AJ27" s="22">
        <v>-51.666666666700003</v>
      </c>
      <c r="AK27" s="26">
        <v>36477000</v>
      </c>
      <c r="AL27" s="26">
        <v>25427067</v>
      </c>
      <c r="AM27" s="36">
        <v>20092350</v>
      </c>
      <c r="AN27" s="30">
        <v>65157478</v>
      </c>
      <c r="AO27" s="30">
        <v>45129840.666666597</v>
      </c>
      <c r="AP27" s="29">
        <v>35424830.5</v>
      </c>
      <c r="AQ27" s="24" t="s">
        <v>555</v>
      </c>
      <c r="AR27" s="22" t="s">
        <v>572</v>
      </c>
      <c r="AS27" s="24" t="s">
        <v>555</v>
      </c>
      <c r="AT27" s="27">
        <v>0.1419</v>
      </c>
      <c r="AU27" s="27">
        <v>0.17219999999999999</v>
      </c>
      <c r="AV27" s="33">
        <v>0</v>
      </c>
      <c r="AW27" s="29">
        <v>239080</v>
      </c>
      <c r="AX27" s="30">
        <v>-515160</v>
      </c>
      <c r="AY27" s="30">
        <v>-4627530</v>
      </c>
      <c r="AZ27" s="29">
        <v>10071060</v>
      </c>
      <c r="BA27" s="30">
        <v>-78546779.999200001</v>
      </c>
      <c r="BB27">
        <v>0.06</v>
      </c>
      <c r="BC27" s="25">
        <v>0.2</v>
      </c>
      <c r="BD27">
        <v>29.5</v>
      </c>
      <c r="BE27">
        <v>0</v>
      </c>
      <c r="BF27">
        <v>2.1585365853999998</v>
      </c>
      <c r="BG27">
        <v>0</v>
      </c>
    </row>
    <row r="28" spans="1:59" x14ac:dyDescent="0.35">
      <c r="A28" t="s">
        <v>42</v>
      </c>
      <c r="B28" s="31">
        <v>2.5000000000000001E-3</v>
      </c>
      <c r="C28" s="31">
        <v>0</v>
      </c>
      <c r="D28" s="32">
        <v>0</v>
      </c>
      <c r="E28" s="31">
        <v>2.5000000000000001E-3</v>
      </c>
      <c r="F28" s="18">
        <v>2.3999999999999998E-3</v>
      </c>
      <c r="G28" s="31">
        <v>2.5000000000000001E-3</v>
      </c>
      <c r="H28">
        <v>2.5000000000000001E-3</v>
      </c>
      <c r="I28" s="16">
        <v>176000000</v>
      </c>
      <c r="J28" s="16">
        <v>424500</v>
      </c>
      <c r="K28" s="31">
        <v>0</v>
      </c>
      <c r="L28">
        <v>3.7000000000000002E-3</v>
      </c>
      <c r="M28">
        <v>2.0999999999999999E-3</v>
      </c>
      <c r="N28">
        <v>2.3999999999999998E-3</v>
      </c>
      <c r="O28">
        <v>2.2000000000000001E-3</v>
      </c>
      <c r="P28">
        <v>2.5999999999999999E-3</v>
      </c>
      <c r="Q28">
        <v>2.7000000000000001E-3</v>
      </c>
      <c r="R28" s="22">
        <v>2.3700000000000001E-3</v>
      </c>
      <c r="S28" s="22">
        <v>2.2880000000000001E-3</v>
      </c>
      <c r="T28" s="22">
        <v>2.3730000000000001E-3</v>
      </c>
      <c r="U28" s="23">
        <v>2.6909999999999998E-3</v>
      </c>
      <c r="V28" s="22">
        <v>2.3854932999999999E-3</v>
      </c>
      <c r="W28" s="22">
        <v>2.3486323999999999E-3</v>
      </c>
      <c r="X28" s="22">
        <v>2.4267758000000002E-3</v>
      </c>
      <c r="Y28" s="23">
        <v>2.6590572999999999E-3</v>
      </c>
      <c r="Z28" s="22" t="s">
        <v>551</v>
      </c>
      <c r="AA28" s="22" t="s">
        <v>551</v>
      </c>
      <c r="AB28" s="24" t="s">
        <v>558</v>
      </c>
      <c r="AC28" s="22">
        <v>58.930522445400001</v>
      </c>
      <c r="AD28" s="24" t="s">
        <v>552</v>
      </c>
      <c r="AE28" s="24">
        <v>4.0394E-5</v>
      </c>
      <c r="AF28" s="25">
        <v>5.7000000000000002E-2</v>
      </c>
      <c r="AG28" t="s">
        <v>482</v>
      </c>
      <c r="AH28" s="22">
        <v>95.238095238100001</v>
      </c>
      <c r="AI28" s="24">
        <v>75</v>
      </c>
      <c r="AJ28" s="24">
        <v>-25</v>
      </c>
      <c r="AK28" s="26">
        <v>1092800000</v>
      </c>
      <c r="AL28" s="26">
        <v>953666667</v>
      </c>
      <c r="AM28" s="26">
        <v>802900000</v>
      </c>
      <c r="AN28" s="30">
        <v>2624950</v>
      </c>
      <c r="AO28" s="30">
        <v>2281766.66666666</v>
      </c>
      <c r="AP28" s="30">
        <v>1911310</v>
      </c>
      <c r="AQ28" s="24" t="s">
        <v>559</v>
      </c>
      <c r="AR28" s="24" t="s">
        <v>555</v>
      </c>
      <c r="AS28" s="24" t="s">
        <v>555</v>
      </c>
      <c r="AT28" s="27">
        <v>0.13639999999999999</v>
      </c>
      <c r="AU28" s="27">
        <v>8.6999999999999994E-2</v>
      </c>
      <c r="AV28" s="27">
        <v>8.6999999999999994E-2</v>
      </c>
      <c r="AW28" s="30">
        <v>-455799.9999</v>
      </c>
      <c r="AX28" s="30">
        <v>-458599.9999</v>
      </c>
      <c r="AY28" s="30">
        <v>-519699.9999</v>
      </c>
      <c r="AZ28" s="30">
        <v>-260899.9999</v>
      </c>
      <c r="BA28" s="29">
        <v>8416900</v>
      </c>
      <c r="BB28">
        <v>0</v>
      </c>
      <c r="BC28" s="25">
        <v>0</v>
      </c>
      <c r="BD28">
        <v>0</v>
      </c>
      <c r="BE28">
        <v>0</v>
      </c>
      <c r="BF28">
        <v>0</v>
      </c>
      <c r="BG28">
        <v>0</v>
      </c>
    </row>
    <row r="29" spans="1:59" x14ac:dyDescent="0.35">
      <c r="A29" t="s">
        <v>63</v>
      </c>
      <c r="B29" s="20">
        <v>2.1800000000000002</v>
      </c>
      <c r="C29" s="20">
        <v>0.03</v>
      </c>
      <c r="D29" s="34">
        <v>1.4E-2</v>
      </c>
      <c r="E29" s="20">
        <v>2.1800000000000002</v>
      </c>
      <c r="F29" s="18">
        <v>2.06</v>
      </c>
      <c r="G29" s="20">
        <v>2.1800000000000002</v>
      </c>
      <c r="H29">
        <v>2.15</v>
      </c>
      <c r="I29" s="16">
        <v>544000</v>
      </c>
      <c r="J29" s="16">
        <v>1141420</v>
      </c>
      <c r="K29" s="21">
        <v>62099.999900000003</v>
      </c>
      <c r="L29">
        <v>2.66</v>
      </c>
      <c r="M29">
        <v>2.06</v>
      </c>
      <c r="N29">
        <v>2.1</v>
      </c>
      <c r="O29">
        <v>2.02</v>
      </c>
      <c r="P29">
        <v>2.19</v>
      </c>
      <c r="Q29">
        <v>2.29</v>
      </c>
      <c r="R29" s="22">
        <v>2.1579999999999999</v>
      </c>
      <c r="S29" s="23">
        <v>2.2342</v>
      </c>
      <c r="T29" s="23">
        <v>2.3277999999999999</v>
      </c>
      <c r="U29" s="23">
        <v>2.3519000000000001</v>
      </c>
      <c r="V29" s="22">
        <v>2.1690123880000001</v>
      </c>
      <c r="W29" s="23">
        <v>2.2265391348999999</v>
      </c>
      <c r="X29" s="23">
        <v>2.2847965057000001</v>
      </c>
      <c r="Y29" s="23">
        <v>2.3213983619</v>
      </c>
      <c r="Z29" s="24" t="s">
        <v>558</v>
      </c>
      <c r="AA29" s="23" t="s">
        <v>480</v>
      </c>
      <c r="AB29" s="23" t="s">
        <v>480</v>
      </c>
      <c r="AC29" s="23">
        <v>49.572202625400003</v>
      </c>
      <c r="AD29" s="24" t="s">
        <v>552</v>
      </c>
      <c r="AE29" s="24">
        <v>-2.9268099700000001E-2</v>
      </c>
      <c r="AF29" s="25">
        <v>2.3599999999999999E-2</v>
      </c>
      <c r="AG29" t="s">
        <v>481</v>
      </c>
      <c r="AH29" s="23">
        <v>-85.271317829500006</v>
      </c>
      <c r="AI29" s="22">
        <v>53.571428571399998</v>
      </c>
      <c r="AJ29" s="22">
        <v>-14.285714285699999</v>
      </c>
      <c r="AK29" s="36">
        <v>275800</v>
      </c>
      <c r="AL29" s="36">
        <v>208867</v>
      </c>
      <c r="AM29" s="36">
        <v>208050</v>
      </c>
      <c r="AN29" s="29">
        <v>542828</v>
      </c>
      <c r="AO29" s="29">
        <v>415398.66666666599</v>
      </c>
      <c r="AP29" s="29">
        <v>424031</v>
      </c>
      <c r="AQ29" s="24" t="s">
        <v>559</v>
      </c>
      <c r="AR29" s="24" t="s">
        <v>555</v>
      </c>
      <c r="AS29" s="24" t="s">
        <v>555</v>
      </c>
      <c r="AT29" s="28">
        <v>-4.3900000000000002E-2</v>
      </c>
      <c r="AU29" s="27">
        <v>4.5999999999999999E-3</v>
      </c>
      <c r="AV29" s="33">
        <v>0</v>
      </c>
      <c r="AW29" s="30">
        <v>-551000.00009999995</v>
      </c>
      <c r="AX29" s="30">
        <v>-648350.00009999995</v>
      </c>
      <c r="AY29" s="30">
        <v>-780530.00009999995</v>
      </c>
      <c r="AZ29" s="30">
        <v>-941290.00009999995</v>
      </c>
      <c r="BA29" s="30">
        <v>-21210568.999600001</v>
      </c>
      <c r="BB29">
        <v>0.01</v>
      </c>
      <c r="BC29" s="25">
        <v>0</v>
      </c>
      <c r="BD29">
        <v>218</v>
      </c>
      <c r="BE29">
        <v>0</v>
      </c>
      <c r="BF29">
        <v>2.4222222221999998</v>
      </c>
      <c r="BG29">
        <v>0</v>
      </c>
    </row>
    <row r="30" spans="1:59" x14ac:dyDescent="0.35">
      <c r="A30" t="s">
        <v>71</v>
      </c>
      <c r="B30" s="20">
        <v>5.01</v>
      </c>
      <c r="C30" s="20">
        <v>0.02</v>
      </c>
      <c r="D30" s="34">
        <v>4.0000000000000001E-3</v>
      </c>
      <c r="E30" s="31">
        <v>4.99</v>
      </c>
      <c r="F30" s="18">
        <v>4.95</v>
      </c>
      <c r="G30" s="20">
        <v>5.01</v>
      </c>
      <c r="H30">
        <v>4.99</v>
      </c>
      <c r="I30" s="16">
        <v>345000</v>
      </c>
      <c r="J30" s="16">
        <v>1722390</v>
      </c>
      <c r="K30" s="35">
        <v>-14930</v>
      </c>
      <c r="L30">
        <v>6</v>
      </c>
      <c r="M30">
        <v>4.4000000000000004</v>
      </c>
      <c r="N30">
        <v>4.91</v>
      </c>
      <c r="O30">
        <v>4.76</v>
      </c>
      <c r="P30">
        <v>5.0199999999999996</v>
      </c>
      <c r="Q30">
        <v>5.21</v>
      </c>
      <c r="R30" s="22">
        <v>4.92</v>
      </c>
      <c r="S30" s="22">
        <v>4.8419999999999996</v>
      </c>
      <c r="T30" s="22">
        <v>4.8631000000000002</v>
      </c>
      <c r="U30" s="22">
        <v>4.9885000000000002</v>
      </c>
      <c r="V30" s="22">
        <v>4.9336226697000001</v>
      </c>
      <c r="W30" s="22">
        <v>4.8981765066999996</v>
      </c>
      <c r="X30" s="22">
        <v>4.9078976917999997</v>
      </c>
      <c r="Y30" s="22">
        <v>4.9497981850999997</v>
      </c>
      <c r="Z30" s="24" t="s">
        <v>558</v>
      </c>
      <c r="AA30" s="24" t="s">
        <v>558</v>
      </c>
      <c r="AB30" s="24" t="s">
        <v>558</v>
      </c>
      <c r="AC30" s="22">
        <v>55.463322460400001</v>
      </c>
      <c r="AD30" s="24" t="s">
        <v>552</v>
      </c>
      <c r="AE30" s="24">
        <v>1.8783310099999999E-2</v>
      </c>
      <c r="AF30" s="25">
        <v>0.02</v>
      </c>
      <c r="AG30" t="s">
        <v>481</v>
      </c>
      <c r="AH30" s="22">
        <v>102.0382326877</v>
      </c>
      <c r="AI30" s="24">
        <v>83.870967742000005</v>
      </c>
      <c r="AJ30" s="22">
        <v>-3.2258064516</v>
      </c>
      <c r="AK30" s="26">
        <v>503000</v>
      </c>
      <c r="AL30" s="26">
        <v>423087</v>
      </c>
      <c r="AM30" s="26">
        <v>364915</v>
      </c>
      <c r="AN30" s="30">
        <v>2444035</v>
      </c>
      <c r="AO30" s="30">
        <v>2066702.0666666599</v>
      </c>
      <c r="AP30" s="30">
        <v>1781336.05</v>
      </c>
      <c r="AQ30" s="22" t="s">
        <v>576</v>
      </c>
      <c r="AR30" s="24" t="s">
        <v>555</v>
      </c>
      <c r="AS30" s="24" t="s">
        <v>555</v>
      </c>
      <c r="AT30" s="27">
        <v>2E-3</v>
      </c>
      <c r="AU30" s="27">
        <v>3.3000000000000002E-2</v>
      </c>
      <c r="AV30" s="27">
        <v>1.01E-2</v>
      </c>
      <c r="AW30" s="30">
        <v>-109340</v>
      </c>
      <c r="AX30" s="30">
        <v>-731083</v>
      </c>
      <c r="AY30" s="30">
        <v>-2322813</v>
      </c>
      <c r="AZ30" s="30">
        <v>-4173557</v>
      </c>
      <c r="BA30" s="30">
        <v>-31137670.9987</v>
      </c>
      <c r="BB30">
        <v>-0.65</v>
      </c>
      <c r="BC30" s="25">
        <v>-33.5</v>
      </c>
      <c r="BD30">
        <v>-7.7076923077000004</v>
      </c>
      <c r="BE30">
        <v>0</v>
      </c>
      <c r="BF30">
        <v>0.27740863789999998</v>
      </c>
      <c r="BG30">
        <v>0</v>
      </c>
    </row>
    <row r="31" spans="1:59" x14ac:dyDescent="0.35">
      <c r="A31" t="s">
        <v>608</v>
      </c>
      <c r="B31" s="18">
        <v>11.54</v>
      </c>
      <c r="C31" s="18">
        <v>-0.04</v>
      </c>
      <c r="D31" s="19">
        <v>-3.5000000000000001E-3</v>
      </c>
      <c r="E31" s="31">
        <v>11.58</v>
      </c>
      <c r="F31" s="18">
        <v>11.54</v>
      </c>
      <c r="G31" s="31">
        <v>11.58</v>
      </c>
      <c r="H31">
        <v>11.58</v>
      </c>
      <c r="I31" s="16">
        <v>22900</v>
      </c>
      <c r="J31" s="16">
        <v>264278</v>
      </c>
      <c r="K31" s="35">
        <v>-33478.000099999997</v>
      </c>
      <c r="L31">
        <v>12.5</v>
      </c>
      <c r="M31">
        <v>10.1</v>
      </c>
      <c r="N31">
        <v>11.53</v>
      </c>
      <c r="O31">
        <v>11.11</v>
      </c>
      <c r="P31">
        <v>11.7</v>
      </c>
      <c r="Q31">
        <v>12.09</v>
      </c>
      <c r="R31" s="23">
        <v>11.641999999999999</v>
      </c>
      <c r="S31" s="23">
        <v>11.6812</v>
      </c>
      <c r="T31" s="22">
        <v>11.401199999999999</v>
      </c>
      <c r="U31" s="22">
        <v>11.3116</v>
      </c>
      <c r="V31" s="23">
        <v>11.642711133500001</v>
      </c>
      <c r="W31" s="23">
        <v>11.613607119999999</v>
      </c>
      <c r="X31" s="22">
        <v>11.509033047599999</v>
      </c>
      <c r="Y31" s="22">
        <v>11.422003763399999</v>
      </c>
      <c r="Z31" s="24" t="s">
        <v>558</v>
      </c>
      <c r="AA31" s="24" t="s">
        <v>558</v>
      </c>
      <c r="AB31" s="24" t="s">
        <v>558</v>
      </c>
      <c r="AC31" s="23">
        <v>45.803868709500001</v>
      </c>
      <c r="AD31" s="24" t="s">
        <v>552</v>
      </c>
      <c r="AE31" s="24">
        <v>-1.3587284E-2</v>
      </c>
      <c r="AF31" s="25">
        <v>1.12E-2</v>
      </c>
      <c r="AG31" t="s">
        <v>481</v>
      </c>
      <c r="AH31" s="23">
        <v>-92.483485091899993</v>
      </c>
      <c r="AI31" s="24">
        <v>0</v>
      </c>
      <c r="AJ31" s="24">
        <v>-100</v>
      </c>
      <c r="AK31" s="36">
        <v>10670</v>
      </c>
      <c r="AL31" s="36">
        <v>8307</v>
      </c>
      <c r="AM31" s="26">
        <v>107200</v>
      </c>
      <c r="AN31" s="29">
        <v>123548.8</v>
      </c>
      <c r="AO31" s="29">
        <v>96219.333333333299</v>
      </c>
      <c r="AP31" s="30">
        <v>1243448.3999999999</v>
      </c>
      <c r="AQ31" s="23" t="s">
        <v>560</v>
      </c>
      <c r="AR31" s="23" t="s">
        <v>554</v>
      </c>
      <c r="AS31" s="24" t="s">
        <v>555</v>
      </c>
      <c r="AT31" s="28">
        <v>-2.3699999999999999E-2</v>
      </c>
      <c r="AU31" s="28">
        <v>-3.5000000000000001E-3</v>
      </c>
      <c r="AV31" s="28">
        <v>-5.1999999999999998E-3</v>
      </c>
      <c r="AW31" s="30">
        <v>-11372.000099999999</v>
      </c>
      <c r="AX31" s="29">
        <v>52857.999900000003</v>
      </c>
      <c r="AY31" s="29">
        <v>24447567.999899998</v>
      </c>
      <c r="AZ31" s="29">
        <v>30815201.999899998</v>
      </c>
      <c r="BA31" s="29">
        <v>39223967.999700002</v>
      </c>
      <c r="BB31">
        <v>1.26</v>
      </c>
      <c r="BC31" s="25">
        <v>0.4</v>
      </c>
      <c r="BD31">
        <v>9.1587301586999992</v>
      </c>
      <c r="BE31">
        <v>0</v>
      </c>
      <c r="BF31">
        <v>1.8173228346000001</v>
      </c>
      <c r="BG31">
        <v>0</v>
      </c>
    </row>
    <row r="32" spans="1:59" x14ac:dyDescent="0.35">
      <c r="A32" t="s">
        <v>32</v>
      </c>
      <c r="B32" s="20">
        <v>0.63</v>
      </c>
      <c r="C32" s="20">
        <v>0.05</v>
      </c>
      <c r="D32" s="34">
        <v>8.6199999999999999E-2</v>
      </c>
      <c r="E32" s="31">
        <v>0.57999999999999996</v>
      </c>
      <c r="F32" s="18">
        <v>0.56000000000000005</v>
      </c>
      <c r="G32" s="20">
        <v>0.63</v>
      </c>
      <c r="H32">
        <v>0.57999999999999996</v>
      </c>
      <c r="I32" s="16">
        <v>27331000</v>
      </c>
      <c r="J32" s="16">
        <v>16680160</v>
      </c>
      <c r="K32" s="31">
        <v>0</v>
      </c>
      <c r="L32">
        <v>0.74</v>
      </c>
      <c r="M32">
        <v>0.3</v>
      </c>
      <c r="N32">
        <v>0.56999999999999995</v>
      </c>
      <c r="O32">
        <v>0.41749999999999998</v>
      </c>
      <c r="P32">
        <v>0.64</v>
      </c>
      <c r="Q32">
        <v>0.71</v>
      </c>
      <c r="R32" s="22">
        <v>0.56925000000000003</v>
      </c>
      <c r="S32" s="22">
        <v>0.47610000000000002</v>
      </c>
      <c r="T32" s="22">
        <v>0.43730000000000002</v>
      </c>
      <c r="U32" s="22">
        <v>0.388075</v>
      </c>
      <c r="V32" s="22">
        <v>0.56789658649999997</v>
      </c>
      <c r="W32" s="22">
        <v>0.50240928129999995</v>
      </c>
      <c r="X32" s="22">
        <v>0.4529958905</v>
      </c>
      <c r="Y32" s="22">
        <v>0.41147529329999999</v>
      </c>
      <c r="Z32" s="22" t="s">
        <v>551</v>
      </c>
      <c r="AA32" s="22" t="s">
        <v>551</v>
      </c>
      <c r="AB32" s="22" t="s">
        <v>551</v>
      </c>
      <c r="AC32" s="22">
        <v>61.065308969299998</v>
      </c>
      <c r="AD32" s="24" t="s">
        <v>552</v>
      </c>
      <c r="AE32" s="24">
        <v>4.5543827100000003E-2</v>
      </c>
      <c r="AF32" s="25">
        <v>9.06E-2</v>
      </c>
      <c r="AG32" t="s">
        <v>482</v>
      </c>
      <c r="AH32" s="24">
        <v>45.4355108878</v>
      </c>
      <c r="AI32" s="24">
        <v>44.057971014499998</v>
      </c>
      <c r="AJ32" s="22">
        <v>-47.826086956499999</v>
      </c>
      <c r="AK32" s="26">
        <v>43408700</v>
      </c>
      <c r="AL32" s="26">
        <v>50784933</v>
      </c>
      <c r="AM32" s="26">
        <v>64532650</v>
      </c>
      <c r="AN32" s="30">
        <v>17851189</v>
      </c>
      <c r="AO32" s="30">
        <v>24580919.333333299</v>
      </c>
      <c r="AP32" s="30">
        <v>33581416.5</v>
      </c>
      <c r="AQ32" s="22" t="s">
        <v>566</v>
      </c>
      <c r="AR32" s="22" t="s">
        <v>581</v>
      </c>
      <c r="AS32" s="24" t="s">
        <v>555</v>
      </c>
      <c r="AT32" s="27">
        <v>0.53659999999999997</v>
      </c>
      <c r="AU32" s="27">
        <v>6.7799999999999999E-2</v>
      </c>
      <c r="AV32" s="27">
        <v>0.125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>
        <v>0</v>
      </c>
      <c r="BC32" s="25">
        <v>0</v>
      </c>
      <c r="BD32">
        <v>0</v>
      </c>
      <c r="BE32">
        <v>0</v>
      </c>
      <c r="BF32">
        <v>1.5365853658999999</v>
      </c>
      <c r="BG32">
        <v>0</v>
      </c>
    </row>
    <row r="33" spans="1:59" x14ac:dyDescent="0.35">
      <c r="A33" t="s">
        <v>108</v>
      </c>
      <c r="B33" s="20">
        <v>0.64</v>
      </c>
      <c r="C33" s="20">
        <v>0.04</v>
      </c>
      <c r="D33" s="34">
        <v>6.6699999999999995E-2</v>
      </c>
      <c r="E33" s="31">
        <v>0.6</v>
      </c>
      <c r="F33" s="31">
        <v>0.6</v>
      </c>
      <c r="G33" s="20">
        <v>0.64</v>
      </c>
      <c r="H33">
        <v>0.6</v>
      </c>
      <c r="I33" s="16">
        <v>7748000</v>
      </c>
      <c r="J33" s="16">
        <v>4848090</v>
      </c>
      <c r="K33" s="21">
        <v>13610</v>
      </c>
      <c r="L33">
        <v>0.75</v>
      </c>
      <c r="M33">
        <v>0.3</v>
      </c>
      <c r="N33">
        <v>0.6</v>
      </c>
      <c r="O33">
        <v>0.46</v>
      </c>
      <c r="P33">
        <v>0.72</v>
      </c>
      <c r="Q33">
        <v>0.72</v>
      </c>
      <c r="R33" s="22">
        <v>0.59550000000000003</v>
      </c>
      <c r="S33" s="22">
        <v>0.51</v>
      </c>
      <c r="T33" s="22">
        <v>0.4556</v>
      </c>
      <c r="U33" s="22">
        <v>0.40662500000000001</v>
      </c>
      <c r="V33" s="22">
        <v>0.59341298499999995</v>
      </c>
      <c r="W33" s="22">
        <v>0.52986333990000001</v>
      </c>
      <c r="X33" s="22">
        <v>0.47561369889999999</v>
      </c>
      <c r="Y33" s="22">
        <v>0.42793655260000002</v>
      </c>
      <c r="Z33" s="22" t="s">
        <v>551</v>
      </c>
      <c r="AA33" s="22" t="s">
        <v>551</v>
      </c>
      <c r="AB33" s="22" t="s">
        <v>551</v>
      </c>
      <c r="AC33" s="22">
        <v>59.218718905400003</v>
      </c>
      <c r="AD33" s="24" t="s">
        <v>552</v>
      </c>
      <c r="AE33" s="24">
        <v>4.1084911699999997E-2</v>
      </c>
      <c r="AF33" s="25">
        <v>7.5899999999999995E-2</v>
      </c>
      <c r="AG33" t="s">
        <v>482</v>
      </c>
      <c r="AH33" s="24">
        <v>45.005418499400001</v>
      </c>
      <c r="AI33" s="24">
        <v>40</v>
      </c>
      <c r="AJ33" s="22">
        <v>-50</v>
      </c>
      <c r="AK33" s="26">
        <v>10859800</v>
      </c>
      <c r="AL33" s="26">
        <v>12727067</v>
      </c>
      <c r="AM33" s="26">
        <v>17827950</v>
      </c>
      <c r="AN33" s="30">
        <v>4851040</v>
      </c>
      <c r="AO33" s="30">
        <v>6490704.6666666605</v>
      </c>
      <c r="AP33" s="30">
        <v>10165640.5</v>
      </c>
      <c r="AQ33" s="22" t="s">
        <v>556</v>
      </c>
      <c r="AR33" s="22" t="s">
        <v>581</v>
      </c>
      <c r="AS33" s="24" t="s">
        <v>555</v>
      </c>
      <c r="AT33" s="27">
        <v>0.39129999999999998</v>
      </c>
      <c r="AU33" s="33">
        <v>0</v>
      </c>
      <c r="AV33" s="27">
        <v>1.5900000000000001E-2</v>
      </c>
      <c r="AW33" s="29">
        <v>3219730</v>
      </c>
      <c r="AX33" s="29">
        <v>1600560</v>
      </c>
      <c r="AY33" s="29">
        <v>7437910</v>
      </c>
      <c r="AZ33" s="29">
        <v>18005060</v>
      </c>
      <c r="BA33" s="29">
        <v>15596059.999500001</v>
      </c>
      <c r="BB33">
        <v>0</v>
      </c>
      <c r="BC33" s="25">
        <v>0</v>
      </c>
      <c r="BD33">
        <v>0</v>
      </c>
      <c r="BE33">
        <v>0</v>
      </c>
      <c r="BF33">
        <v>0</v>
      </c>
      <c r="BG33">
        <v>0</v>
      </c>
    </row>
    <row r="34" spans="1:59" x14ac:dyDescent="0.35">
      <c r="A34" t="s">
        <v>67</v>
      </c>
      <c r="B34" s="20">
        <v>59.6</v>
      </c>
      <c r="C34" s="20">
        <v>0.1</v>
      </c>
      <c r="D34" s="34">
        <v>1.6999999999999999E-3</v>
      </c>
      <c r="E34" s="18">
        <v>58.15</v>
      </c>
      <c r="F34" s="18">
        <v>58.15</v>
      </c>
      <c r="G34" s="20">
        <v>59.6</v>
      </c>
      <c r="H34">
        <v>59.5</v>
      </c>
      <c r="I34" s="16">
        <v>2970</v>
      </c>
      <c r="J34" s="16">
        <v>176824</v>
      </c>
      <c r="K34" s="21">
        <v>49995</v>
      </c>
      <c r="L34">
        <v>60</v>
      </c>
      <c r="M34">
        <v>47</v>
      </c>
      <c r="N34">
        <v>58.7</v>
      </c>
      <c r="O34">
        <v>56.9</v>
      </c>
      <c r="P34">
        <v>59.65</v>
      </c>
      <c r="Q34">
        <v>60</v>
      </c>
      <c r="R34" s="22">
        <v>59.432499999999997</v>
      </c>
      <c r="S34" s="23">
        <v>59.613999999999997</v>
      </c>
      <c r="T34" s="23">
        <v>59.607500000000002</v>
      </c>
      <c r="U34" s="22">
        <v>57.431750000000001</v>
      </c>
      <c r="V34" s="22">
        <v>59.450823489999998</v>
      </c>
      <c r="W34" s="22">
        <v>59.524415364600003</v>
      </c>
      <c r="X34" s="22">
        <v>59.123608845900002</v>
      </c>
      <c r="Y34" s="22">
        <v>57.282727828799999</v>
      </c>
      <c r="Z34" s="24" t="s">
        <v>558</v>
      </c>
      <c r="AA34" s="24" t="s">
        <v>558</v>
      </c>
      <c r="AB34" s="24" t="s">
        <v>558</v>
      </c>
      <c r="AC34" s="22">
        <v>51.602300897200003</v>
      </c>
      <c r="AD34" s="24" t="s">
        <v>552</v>
      </c>
      <c r="AE34" s="24">
        <v>-8.8069840799999993E-2</v>
      </c>
      <c r="AF34" s="25">
        <v>1.83E-2</v>
      </c>
      <c r="AG34" t="s">
        <v>481</v>
      </c>
      <c r="AH34" s="24">
        <v>-16.5041260315</v>
      </c>
      <c r="AI34" s="22">
        <v>88.562091503199994</v>
      </c>
      <c r="AJ34" s="22">
        <v>-5.8823529411999997</v>
      </c>
      <c r="AK34" s="26">
        <v>7610</v>
      </c>
      <c r="AL34" s="26">
        <v>9615</v>
      </c>
      <c r="AM34" s="26">
        <v>10727</v>
      </c>
      <c r="AN34" s="30">
        <v>393877.4</v>
      </c>
      <c r="AO34" s="30">
        <v>531465.26666666602</v>
      </c>
      <c r="AP34" s="30">
        <v>605926.15</v>
      </c>
      <c r="AQ34" s="22" t="s">
        <v>556</v>
      </c>
      <c r="AR34" s="22" t="s">
        <v>581</v>
      </c>
      <c r="AS34" s="24" t="s">
        <v>555</v>
      </c>
      <c r="AT34" s="28">
        <v>-3.3E-3</v>
      </c>
      <c r="AU34" s="27">
        <v>1.6999999999999999E-3</v>
      </c>
      <c r="AV34" s="27">
        <v>2.58E-2</v>
      </c>
      <c r="AW34" s="29">
        <v>904704.5</v>
      </c>
      <c r="AX34" s="29">
        <v>4602532</v>
      </c>
      <c r="AY34" s="29">
        <v>9837599</v>
      </c>
      <c r="AZ34" s="29">
        <v>27269396</v>
      </c>
      <c r="BA34" s="29">
        <v>351599169.99980003</v>
      </c>
      <c r="BB34">
        <v>5.41</v>
      </c>
      <c r="BC34" s="25">
        <v>0.23230000000000001</v>
      </c>
      <c r="BD34">
        <v>11.016635859499999</v>
      </c>
      <c r="BE34">
        <v>0</v>
      </c>
      <c r="BF34">
        <v>1.0907759883000001</v>
      </c>
      <c r="BG34">
        <v>0</v>
      </c>
    </row>
    <row r="35" spans="1:59" x14ac:dyDescent="0.35">
      <c r="A35" t="s">
        <v>88</v>
      </c>
      <c r="B35" s="18">
        <v>1.67</v>
      </c>
      <c r="C35" s="18">
        <v>-0.02</v>
      </c>
      <c r="D35" s="19">
        <v>-1.18E-2</v>
      </c>
      <c r="E35" s="18">
        <v>1.67</v>
      </c>
      <c r="F35" s="18">
        <v>1.66</v>
      </c>
      <c r="G35" s="18">
        <v>1.67</v>
      </c>
      <c r="H35">
        <v>1.69</v>
      </c>
      <c r="I35" s="16">
        <v>38000</v>
      </c>
      <c r="J35" s="16">
        <v>63130</v>
      </c>
      <c r="K35" s="31">
        <v>0</v>
      </c>
      <c r="L35">
        <v>2.61</v>
      </c>
      <c r="M35">
        <v>1.66</v>
      </c>
      <c r="N35">
        <v>1.66</v>
      </c>
      <c r="O35">
        <v>1.5</v>
      </c>
      <c r="P35">
        <v>1.83</v>
      </c>
      <c r="Q35">
        <v>1.91</v>
      </c>
      <c r="R35" s="23">
        <v>1.7190000000000001</v>
      </c>
      <c r="S35" s="23">
        <v>1.7382</v>
      </c>
      <c r="T35" s="23">
        <v>1.8128</v>
      </c>
      <c r="U35" s="23">
        <v>1.8878999999999999</v>
      </c>
      <c r="V35" s="23">
        <v>1.7196956253</v>
      </c>
      <c r="W35" s="23">
        <v>1.7527904156</v>
      </c>
      <c r="X35" s="23">
        <v>1.8107721194999999</v>
      </c>
      <c r="Y35" s="23">
        <v>1.9067294408</v>
      </c>
      <c r="Z35" s="24" t="s">
        <v>558</v>
      </c>
      <c r="AA35" s="24" t="s">
        <v>558</v>
      </c>
      <c r="AB35" s="23" t="s">
        <v>480</v>
      </c>
      <c r="AC35" s="23">
        <v>44.384843670000002</v>
      </c>
      <c r="AD35" s="24" t="s">
        <v>552</v>
      </c>
      <c r="AE35" s="24">
        <v>-1.0747051299999999E-2</v>
      </c>
      <c r="AF35" s="25">
        <v>3.2399999999999998E-2</v>
      </c>
      <c r="AG35" t="s">
        <v>552</v>
      </c>
      <c r="AH35" s="23">
        <v>-119.96962794229999</v>
      </c>
      <c r="AI35" s="24">
        <v>0</v>
      </c>
      <c r="AJ35" s="23">
        <v>-94.444444444400006</v>
      </c>
      <c r="AK35" s="36">
        <v>25300</v>
      </c>
      <c r="AL35" s="36">
        <v>33333</v>
      </c>
      <c r="AM35" s="36">
        <v>27000</v>
      </c>
      <c r="AN35" s="29">
        <v>38079</v>
      </c>
      <c r="AO35" s="29">
        <v>53404</v>
      </c>
      <c r="AP35" s="29">
        <v>43538</v>
      </c>
      <c r="AQ35" s="24" t="s">
        <v>559</v>
      </c>
      <c r="AR35" s="24" t="s">
        <v>555</v>
      </c>
      <c r="AS35" s="24" t="s">
        <v>555</v>
      </c>
      <c r="AT35" s="28">
        <v>-3.4700000000000002E-2</v>
      </c>
      <c r="AU35" s="28">
        <v>-6.0000000000000001E-3</v>
      </c>
      <c r="AV35" s="27">
        <v>6.0000000000000001E-3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>
        <v>-0.6</v>
      </c>
      <c r="BC35" s="25">
        <v>-4.75</v>
      </c>
      <c r="BD35">
        <v>-2.7833333332999999</v>
      </c>
      <c r="BE35">
        <v>0</v>
      </c>
      <c r="BF35">
        <v>0.28067226890000002</v>
      </c>
      <c r="BG35">
        <v>0</v>
      </c>
    </row>
    <row r="36" spans="1:59" x14ac:dyDescent="0.35">
      <c r="A36" t="s">
        <v>111</v>
      </c>
      <c r="B36" s="18">
        <v>1.62</v>
      </c>
      <c r="C36" s="18">
        <v>-0.05</v>
      </c>
      <c r="D36" s="19">
        <v>-2.9899999999999999E-2</v>
      </c>
      <c r="E36" s="31">
        <v>1.67</v>
      </c>
      <c r="F36" s="18">
        <v>1.61</v>
      </c>
      <c r="G36" s="31">
        <v>1.67</v>
      </c>
      <c r="H36">
        <v>1.67</v>
      </c>
      <c r="I36" s="16">
        <v>209000</v>
      </c>
      <c r="J36" s="16">
        <v>339080</v>
      </c>
      <c r="K36" s="35">
        <v>-306230</v>
      </c>
      <c r="L36">
        <v>2.61</v>
      </c>
      <c r="M36">
        <v>1.61</v>
      </c>
      <c r="N36">
        <v>1.4350000000000001</v>
      </c>
      <c r="O36">
        <v>1.0667</v>
      </c>
      <c r="P36">
        <v>1.69</v>
      </c>
      <c r="Q36">
        <v>1.93</v>
      </c>
      <c r="R36" s="23">
        <v>1.712</v>
      </c>
      <c r="S36" s="23">
        <v>1.7292000000000001</v>
      </c>
      <c r="T36" s="23">
        <v>1.8019000000000001</v>
      </c>
      <c r="U36" s="23">
        <v>1.9349000000000001</v>
      </c>
      <c r="V36" s="23">
        <v>1.7012958944000001</v>
      </c>
      <c r="W36" s="23">
        <v>1.7431129506</v>
      </c>
      <c r="X36" s="23">
        <v>1.8093180734000001</v>
      </c>
      <c r="Y36" s="23">
        <v>1.9303544726999999</v>
      </c>
      <c r="Z36" s="23" t="s">
        <v>480</v>
      </c>
      <c r="AA36" s="24" t="s">
        <v>558</v>
      </c>
      <c r="AB36" s="23" t="s">
        <v>480</v>
      </c>
      <c r="AC36" s="23">
        <v>41.378123070299999</v>
      </c>
      <c r="AD36" s="24" t="s">
        <v>552</v>
      </c>
      <c r="AE36" s="24">
        <v>-1.7106395E-2</v>
      </c>
      <c r="AF36" s="25">
        <v>3.6999999999999998E-2</v>
      </c>
      <c r="AG36" t="s">
        <v>552</v>
      </c>
      <c r="AH36" s="23">
        <v>-149.10765687969999</v>
      </c>
      <c r="AI36" s="24">
        <v>7.6470588235000001</v>
      </c>
      <c r="AJ36" s="24">
        <v>-97.058823529400001</v>
      </c>
      <c r="AK36" s="36">
        <v>57200</v>
      </c>
      <c r="AL36" s="36">
        <v>47067</v>
      </c>
      <c r="AM36" s="36">
        <v>40700</v>
      </c>
      <c r="AN36" s="29">
        <v>95522</v>
      </c>
      <c r="AO36" s="29">
        <v>79045.333333333299</v>
      </c>
      <c r="AP36" s="29">
        <v>68639</v>
      </c>
      <c r="AQ36" s="23" t="s">
        <v>553</v>
      </c>
      <c r="AR36" s="24" t="s">
        <v>555</v>
      </c>
      <c r="AS36" s="24" t="s">
        <v>555</v>
      </c>
      <c r="AT36" s="28">
        <v>-7.4300000000000005E-2</v>
      </c>
      <c r="AU36" s="28">
        <v>-5.2600000000000001E-2</v>
      </c>
      <c r="AV36" s="28">
        <v>-4.1399999999999999E-2</v>
      </c>
      <c r="AW36" s="30">
        <v>-306230</v>
      </c>
      <c r="AX36" s="30">
        <v>-270070</v>
      </c>
      <c r="AY36" s="30">
        <v>-967560</v>
      </c>
      <c r="AZ36" s="30">
        <v>-2071180</v>
      </c>
      <c r="BA36" s="30">
        <v>-19123923.9998</v>
      </c>
      <c r="BB36">
        <v>0</v>
      </c>
      <c r="BC36" s="25">
        <v>0</v>
      </c>
      <c r="BD36">
        <v>0</v>
      </c>
      <c r="BE36">
        <v>0</v>
      </c>
      <c r="BF36">
        <v>0</v>
      </c>
      <c r="BG36">
        <v>0</v>
      </c>
    </row>
    <row r="37" spans="1:59" x14ac:dyDescent="0.35">
      <c r="A37" t="s">
        <v>90</v>
      </c>
      <c r="B37" s="18">
        <v>4.87</v>
      </c>
      <c r="C37" s="18">
        <v>-0.39</v>
      </c>
      <c r="D37" s="19">
        <v>-7.4099999999999999E-2</v>
      </c>
      <c r="E37" s="18">
        <v>5.24</v>
      </c>
      <c r="F37" s="18">
        <v>4.8499999999999996</v>
      </c>
      <c r="G37" s="18">
        <v>5.24</v>
      </c>
      <c r="H37">
        <v>5.26</v>
      </c>
      <c r="I37" s="16">
        <v>3600</v>
      </c>
      <c r="J37" s="16">
        <v>17815</v>
      </c>
      <c r="K37" s="21">
        <v>4716</v>
      </c>
      <c r="L37">
        <v>7.5</v>
      </c>
      <c r="M37">
        <v>4.51</v>
      </c>
      <c r="N37">
        <v>4.8499999999999996</v>
      </c>
      <c r="O37">
        <v>4.5999999999999996</v>
      </c>
      <c r="P37">
        <v>5.34</v>
      </c>
      <c r="Q37">
        <v>6.3</v>
      </c>
      <c r="R37" s="23">
        <v>5.1130000000000004</v>
      </c>
      <c r="S37" s="23">
        <v>5.0692000000000004</v>
      </c>
      <c r="T37" s="23">
        <v>5.1432000000000002</v>
      </c>
      <c r="U37" s="23">
        <v>5.3079499999999999</v>
      </c>
      <c r="V37" s="23">
        <v>5.1312264217000001</v>
      </c>
      <c r="W37" s="23">
        <v>5.1179784014000003</v>
      </c>
      <c r="X37" s="23">
        <v>5.1668916556999998</v>
      </c>
      <c r="Y37" s="23">
        <v>5.2510882577000002</v>
      </c>
      <c r="Z37" s="22" t="s">
        <v>551</v>
      </c>
      <c r="AA37" s="24" t="s">
        <v>558</v>
      </c>
      <c r="AB37" s="24" t="s">
        <v>558</v>
      </c>
      <c r="AC37" s="23">
        <v>44.644139366200001</v>
      </c>
      <c r="AD37" s="24" t="s">
        <v>552</v>
      </c>
      <c r="AE37" s="24">
        <v>2.0969540299999999E-2</v>
      </c>
      <c r="AF37" s="25">
        <v>5.7599999999999998E-2</v>
      </c>
      <c r="AG37" t="s">
        <v>482</v>
      </c>
      <c r="AH37" s="23">
        <v>-67.216117216100002</v>
      </c>
      <c r="AI37" s="23">
        <v>65.217391304399996</v>
      </c>
      <c r="AJ37" s="23">
        <v>-75.362318840599997</v>
      </c>
      <c r="AK37" s="26">
        <v>4190</v>
      </c>
      <c r="AL37" s="26">
        <v>4847</v>
      </c>
      <c r="AM37" s="26">
        <v>4975</v>
      </c>
      <c r="AN37" s="30">
        <v>20921.3</v>
      </c>
      <c r="AO37" s="30">
        <v>24306.5333333333</v>
      </c>
      <c r="AP37" s="30">
        <v>24914.400000000001</v>
      </c>
      <c r="AQ37" s="23" t="s">
        <v>553</v>
      </c>
      <c r="AR37" s="24" t="s">
        <v>555</v>
      </c>
      <c r="AS37" s="24" t="s">
        <v>555</v>
      </c>
      <c r="AT37" s="33">
        <v>0</v>
      </c>
      <c r="AU37" s="28">
        <v>-5.8000000000000003E-2</v>
      </c>
      <c r="AV37" s="28">
        <v>-8.6300000000000002E-2</v>
      </c>
      <c r="AW37" s="23">
        <v>-614</v>
      </c>
      <c r="AX37" s="29">
        <v>34150</v>
      </c>
      <c r="AY37" s="29">
        <v>36670</v>
      </c>
      <c r="AZ37" s="29">
        <v>59628</v>
      </c>
      <c r="BA37" s="30">
        <v>-325537.99979999999</v>
      </c>
      <c r="BB37">
        <v>0.03</v>
      </c>
      <c r="BC37" s="25">
        <v>2</v>
      </c>
      <c r="BD37">
        <v>162.3333333333</v>
      </c>
      <c r="BE37">
        <v>0</v>
      </c>
      <c r="BF37">
        <v>2.7670454544999998</v>
      </c>
      <c r="BG37">
        <v>0</v>
      </c>
    </row>
    <row r="38" spans="1:59" x14ac:dyDescent="0.35">
      <c r="A38" t="s">
        <v>81</v>
      </c>
      <c r="B38" s="18">
        <v>147</v>
      </c>
      <c r="C38" s="18">
        <v>-3</v>
      </c>
      <c r="D38" s="19">
        <v>-0.02</v>
      </c>
      <c r="E38" s="20">
        <v>151</v>
      </c>
      <c r="F38" s="18">
        <v>147</v>
      </c>
      <c r="G38" s="20">
        <v>152.9</v>
      </c>
      <c r="H38">
        <v>150</v>
      </c>
      <c r="I38" s="16">
        <v>2307030</v>
      </c>
      <c r="J38" s="16">
        <v>347214326</v>
      </c>
      <c r="K38" s="35">
        <v>-50356789</v>
      </c>
      <c r="L38">
        <v>167.7</v>
      </c>
      <c r="M38">
        <v>114.6</v>
      </c>
      <c r="N38">
        <v>146.55000000000001</v>
      </c>
      <c r="O38">
        <v>140.75</v>
      </c>
      <c r="P38">
        <v>157</v>
      </c>
      <c r="Q38">
        <v>166.3</v>
      </c>
      <c r="R38" s="23">
        <v>152.23500000000001</v>
      </c>
      <c r="S38" s="23">
        <v>155.69800000000001</v>
      </c>
      <c r="T38" s="23">
        <v>148.46799999999999</v>
      </c>
      <c r="U38" s="22">
        <v>136.59649999999999</v>
      </c>
      <c r="V38" s="23">
        <v>152.36049680880001</v>
      </c>
      <c r="W38" s="23">
        <v>152.61574169990001</v>
      </c>
      <c r="X38" s="23">
        <v>148.1048057097</v>
      </c>
      <c r="Y38" s="22">
        <v>139.6345483259</v>
      </c>
      <c r="Z38" s="23" t="s">
        <v>480</v>
      </c>
      <c r="AA38" s="24" t="s">
        <v>558</v>
      </c>
      <c r="AB38" s="22" t="s">
        <v>551</v>
      </c>
      <c r="AC38" s="23">
        <v>38.787673167299999</v>
      </c>
      <c r="AD38" s="24" t="s">
        <v>552</v>
      </c>
      <c r="AE38" s="23">
        <v>-1.3114175199</v>
      </c>
      <c r="AF38" s="25">
        <v>2.5999999999999999E-2</v>
      </c>
      <c r="AG38" t="s">
        <v>481</v>
      </c>
      <c r="AH38" s="23">
        <v>-112.8031584884</v>
      </c>
      <c r="AI38" s="23">
        <v>24.3697478992</v>
      </c>
      <c r="AJ38" s="23">
        <v>-92.436974789900006</v>
      </c>
      <c r="AK38" s="36">
        <v>1952362</v>
      </c>
      <c r="AL38" s="26">
        <v>2414996</v>
      </c>
      <c r="AM38" s="26">
        <v>2728054</v>
      </c>
      <c r="AN38" s="29">
        <v>277566110.5</v>
      </c>
      <c r="AO38" s="30">
        <v>353025746.80000001</v>
      </c>
      <c r="AP38" s="30">
        <v>406715186</v>
      </c>
      <c r="AQ38" s="23" t="s">
        <v>553</v>
      </c>
      <c r="AR38" s="23" t="s">
        <v>554</v>
      </c>
      <c r="AS38" s="24" t="s">
        <v>555</v>
      </c>
      <c r="AT38" s="28">
        <v>-0.1037</v>
      </c>
      <c r="AU38" s="28">
        <v>-3.9199999999999999E-2</v>
      </c>
      <c r="AV38" s="28">
        <v>-2.1999999999999999E-2</v>
      </c>
      <c r="AW38" s="30">
        <v>-382983470</v>
      </c>
      <c r="AX38" s="30">
        <v>-1349809973</v>
      </c>
      <c r="AY38" s="30">
        <v>-2815578161</v>
      </c>
      <c r="AZ38" s="30">
        <v>-3494996995</v>
      </c>
      <c r="BA38" s="30">
        <v>-2172494636.1999002</v>
      </c>
      <c r="BB38">
        <v>6.22</v>
      </c>
      <c r="BC38" s="25">
        <v>-0.1037</v>
      </c>
      <c r="BD38">
        <v>23.633440514499998</v>
      </c>
      <c r="BE38">
        <v>0</v>
      </c>
      <c r="BF38">
        <v>2.2232304900000002</v>
      </c>
      <c r="BG38">
        <v>0</v>
      </c>
    </row>
    <row r="39" spans="1:59" x14ac:dyDescent="0.35">
      <c r="A39" t="s">
        <v>87</v>
      </c>
      <c r="B39" s="20">
        <v>3.75</v>
      </c>
      <c r="C39" s="20">
        <v>0.06</v>
      </c>
      <c r="D39" s="34">
        <v>1.6299999999999999E-2</v>
      </c>
      <c r="E39" s="20">
        <v>3.73</v>
      </c>
      <c r="F39" s="18">
        <v>3.64</v>
      </c>
      <c r="G39" s="20">
        <v>3.75</v>
      </c>
      <c r="H39">
        <v>3.69</v>
      </c>
      <c r="I39" s="16">
        <v>1372000</v>
      </c>
      <c r="J39" s="16">
        <v>5030280</v>
      </c>
      <c r="K39" s="35">
        <v>-195810</v>
      </c>
      <c r="L39">
        <v>4.4000000000000004</v>
      </c>
      <c r="M39">
        <v>3.42</v>
      </c>
      <c r="N39">
        <v>3.66</v>
      </c>
      <c r="O39">
        <v>3.52</v>
      </c>
      <c r="P39">
        <v>3.76</v>
      </c>
      <c r="Q39">
        <v>3.88</v>
      </c>
      <c r="R39" s="22">
        <v>3.72</v>
      </c>
      <c r="S39" s="23">
        <v>3.7968000000000002</v>
      </c>
      <c r="T39" s="23">
        <v>3.7789000000000001</v>
      </c>
      <c r="U39" s="23">
        <v>3.8319999999999999</v>
      </c>
      <c r="V39" s="22">
        <v>3.7242635470000001</v>
      </c>
      <c r="W39" s="23">
        <v>3.7613513876</v>
      </c>
      <c r="X39" s="23">
        <v>3.7721124452999999</v>
      </c>
      <c r="Y39" s="22">
        <v>3.7371129280000002</v>
      </c>
      <c r="Z39" s="23" t="s">
        <v>480</v>
      </c>
      <c r="AA39" s="24" t="s">
        <v>558</v>
      </c>
      <c r="AB39" s="24" t="s">
        <v>558</v>
      </c>
      <c r="AC39" s="22">
        <v>51.422232404299997</v>
      </c>
      <c r="AD39" s="24" t="s">
        <v>552</v>
      </c>
      <c r="AE39" s="24">
        <v>-3.77046558E-2</v>
      </c>
      <c r="AF39" s="25">
        <v>1.78E-2</v>
      </c>
      <c r="AG39" t="s">
        <v>481</v>
      </c>
      <c r="AH39" s="24">
        <v>-11.369253583800001</v>
      </c>
      <c r="AI39" s="22">
        <v>59.754191531700002</v>
      </c>
      <c r="AJ39" s="22">
        <v>-5.8823529411999997</v>
      </c>
      <c r="AK39" s="36">
        <v>528900</v>
      </c>
      <c r="AL39" s="36">
        <v>628267</v>
      </c>
      <c r="AM39" s="36">
        <v>757400</v>
      </c>
      <c r="AN39" s="29">
        <v>1762097</v>
      </c>
      <c r="AO39" s="29">
        <v>2192170.66666666</v>
      </c>
      <c r="AP39" s="29">
        <v>2744291</v>
      </c>
      <c r="AQ39" s="22" t="s">
        <v>576</v>
      </c>
      <c r="AR39" s="24" t="s">
        <v>555</v>
      </c>
      <c r="AS39" s="24" t="s">
        <v>555</v>
      </c>
      <c r="AT39" s="28">
        <v>-3.3500000000000002E-2</v>
      </c>
      <c r="AU39" s="28">
        <v>-2.0899999999999998E-2</v>
      </c>
      <c r="AV39" s="27">
        <v>1.35E-2</v>
      </c>
      <c r="AW39" s="30">
        <v>-487790</v>
      </c>
      <c r="AX39" s="30">
        <v>-2303940</v>
      </c>
      <c r="AY39" s="29">
        <v>1999020</v>
      </c>
      <c r="AZ39" s="29">
        <v>32380680</v>
      </c>
      <c r="BA39" s="30">
        <v>-228822469.99959999</v>
      </c>
      <c r="BB39">
        <v>0.28000000000000003</v>
      </c>
      <c r="BC39" s="25">
        <v>0.4</v>
      </c>
      <c r="BD39">
        <v>13.392857142900001</v>
      </c>
      <c r="BE39">
        <v>0</v>
      </c>
      <c r="BF39">
        <v>1.6968325792000001</v>
      </c>
      <c r="BG39">
        <v>0</v>
      </c>
    </row>
    <row r="40" spans="1:59" x14ac:dyDescent="0.35">
      <c r="A40" t="s">
        <v>620</v>
      </c>
      <c r="B40" s="35">
        <v>1054</v>
      </c>
      <c r="C40" s="18">
        <v>-396</v>
      </c>
      <c r="D40" s="19">
        <v>-0.27310000000000001</v>
      </c>
      <c r="E40" s="35">
        <v>1053</v>
      </c>
      <c r="F40" s="35">
        <v>1053</v>
      </c>
      <c r="G40" s="35">
        <v>1054</v>
      </c>
      <c r="H40" s="16">
        <v>1450</v>
      </c>
      <c r="I40">
        <v>25</v>
      </c>
      <c r="J40" s="16">
        <v>26330</v>
      </c>
      <c r="K40" s="31">
        <v>0</v>
      </c>
      <c r="L40" s="16">
        <v>1490</v>
      </c>
      <c r="M40" s="16">
        <v>1001</v>
      </c>
      <c r="N40" s="16">
        <v>1052</v>
      </c>
      <c r="O40" s="16">
        <v>1001</v>
      </c>
      <c r="P40" s="16">
        <v>1465</v>
      </c>
      <c r="Q40" s="16">
        <v>1645</v>
      </c>
      <c r="R40" s="30">
        <v>1190.0999999999999</v>
      </c>
      <c r="S40" s="30">
        <v>1148.2</v>
      </c>
      <c r="T40" s="22">
        <v>825.59</v>
      </c>
      <c r="U40" s="24">
        <v>0</v>
      </c>
      <c r="V40" s="30">
        <v>1186.1730571088001</v>
      </c>
      <c r="W40" s="30">
        <v>1066.3852796843</v>
      </c>
      <c r="X40" s="22">
        <v>818.99371877110002</v>
      </c>
      <c r="Y40" s="24">
        <v>0</v>
      </c>
      <c r="Z40" s="22" t="s">
        <v>551</v>
      </c>
      <c r="AA40" s="22" t="s">
        <v>551</v>
      </c>
      <c r="AB40" s="22" t="s">
        <v>551</v>
      </c>
      <c r="AC40" s="23">
        <v>47.481642393000001</v>
      </c>
      <c r="AD40" s="24" t="s">
        <v>552</v>
      </c>
      <c r="AE40" s="23">
        <v>58.214781474900001</v>
      </c>
      <c r="AF40" s="25">
        <v>0.16619999999999999</v>
      </c>
      <c r="AG40" t="s">
        <v>482</v>
      </c>
      <c r="AH40" s="23">
        <v>-53.010216018100003</v>
      </c>
      <c r="AI40" s="24">
        <v>38.956773535700002</v>
      </c>
      <c r="AJ40" s="23">
        <v>-90.082644628099999</v>
      </c>
      <c r="AK40" s="22">
        <v>16</v>
      </c>
      <c r="AL40" s="22">
        <v>22</v>
      </c>
      <c r="AM40" s="22">
        <v>20</v>
      </c>
      <c r="AN40" s="29">
        <v>20293</v>
      </c>
      <c r="AO40" s="29">
        <v>25111.333333333299</v>
      </c>
      <c r="AP40" s="29">
        <v>23230.5</v>
      </c>
      <c r="AQ40" s="22" t="s">
        <v>556</v>
      </c>
      <c r="AR40" s="24" t="s">
        <v>555</v>
      </c>
      <c r="AS40" s="22" t="s">
        <v>569</v>
      </c>
      <c r="AT40" s="28">
        <v>-0.29070000000000001</v>
      </c>
      <c r="AU40" s="28">
        <v>-0.27310000000000001</v>
      </c>
      <c r="AV40" s="28">
        <v>-0.27310000000000001</v>
      </c>
      <c r="AW40" s="29">
        <v>14575</v>
      </c>
      <c r="AX40" s="29">
        <v>29265</v>
      </c>
      <c r="AY40" s="29">
        <v>52205</v>
      </c>
      <c r="AZ40" s="29">
        <v>58200</v>
      </c>
      <c r="BA40" s="24">
        <v>0</v>
      </c>
      <c r="BB40">
        <v>3.59</v>
      </c>
      <c r="BC40" s="25">
        <v>-0.28339999999999999</v>
      </c>
      <c r="BD40">
        <v>293.5933147632</v>
      </c>
      <c r="BE40">
        <v>0</v>
      </c>
      <c r="BF40">
        <v>5.3502538070999996</v>
      </c>
      <c r="BG40">
        <v>0</v>
      </c>
    </row>
    <row r="41" spans="1:59" x14ac:dyDescent="0.35">
      <c r="A41" t="s">
        <v>94</v>
      </c>
      <c r="B41" s="20">
        <v>6.7000000000000004E-2</v>
      </c>
      <c r="C41" s="20">
        <v>1E-3</v>
      </c>
      <c r="D41" s="34">
        <v>1.52E-2</v>
      </c>
      <c r="E41" s="18">
        <v>6.5000000000000002E-2</v>
      </c>
      <c r="F41" s="18">
        <v>6.5000000000000002E-2</v>
      </c>
      <c r="G41" s="20">
        <v>6.7000000000000004E-2</v>
      </c>
      <c r="H41">
        <v>6.6000000000000003E-2</v>
      </c>
      <c r="I41" s="16">
        <v>10740000</v>
      </c>
      <c r="J41" s="16">
        <v>703290</v>
      </c>
      <c r="K41" s="31">
        <v>0</v>
      </c>
      <c r="L41">
        <v>9.9000000000000005E-2</v>
      </c>
      <c r="M41">
        <v>6.3E-2</v>
      </c>
      <c r="N41">
        <v>6.4000000000000001E-2</v>
      </c>
      <c r="O41">
        <v>6.0999999999999999E-2</v>
      </c>
      <c r="P41">
        <v>6.9000000000000006E-2</v>
      </c>
      <c r="Q41">
        <v>7.1499999999999994E-2</v>
      </c>
      <c r="R41" s="23">
        <v>6.7250000000000004E-2</v>
      </c>
      <c r="S41" s="23">
        <v>6.9260000000000002E-2</v>
      </c>
      <c r="T41" s="23">
        <v>7.0300000000000001E-2</v>
      </c>
      <c r="U41" s="23">
        <v>7.6484999999999997E-2</v>
      </c>
      <c r="V41" s="23">
        <v>6.7253107500000006E-2</v>
      </c>
      <c r="W41" s="23">
        <v>6.8816568300000006E-2</v>
      </c>
      <c r="X41" s="23">
        <v>7.0687506100000005E-2</v>
      </c>
      <c r="Y41" s="23">
        <v>7.2915290100000002E-2</v>
      </c>
      <c r="Z41" s="23" t="s">
        <v>480</v>
      </c>
      <c r="AA41" s="24" t="s">
        <v>558</v>
      </c>
      <c r="AB41" s="24" t="s">
        <v>558</v>
      </c>
      <c r="AC41" s="23">
        <v>45.9408383667</v>
      </c>
      <c r="AD41" s="24" t="s">
        <v>552</v>
      </c>
      <c r="AE41" s="24">
        <v>-9.5007499999999999E-4</v>
      </c>
      <c r="AF41" s="25">
        <v>3.5099999999999999E-2</v>
      </c>
      <c r="AG41" t="s">
        <v>552</v>
      </c>
      <c r="AH41" s="23">
        <v>-60.606060606100002</v>
      </c>
      <c r="AI41" s="22">
        <v>41.666666666700003</v>
      </c>
      <c r="AJ41" s="22">
        <v>-50</v>
      </c>
      <c r="AK41" s="26">
        <v>21480000</v>
      </c>
      <c r="AL41" s="26">
        <v>18150667</v>
      </c>
      <c r="AM41" s="26">
        <v>17939000</v>
      </c>
      <c r="AN41" s="30">
        <v>998526</v>
      </c>
      <c r="AO41" s="30">
        <v>922755.33333333302</v>
      </c>
      <c r="AP41" s="30">
        <v>985817.5</v>
      </c>
      <c r="AQ41" s="22" t="s">
        <v>556</v>
      </c>
      <c r="AR41" s="24" t="s">
        <v>555</v>
      </c>
      <c r="AS41" s="24" t="s">
        <v>555</v>
      </c>
      <c r="AT41" s="28">
        <v>-5.6300000000000003E-2</v>
      </c>
      <c r="AU41" s="28">
        <v>-1.47E-2</v>
      </c>
      <c r="AV41" s="27">
        <v>1.52E-2</v>
      </c>
      <c r="AW41" s="29">
        <v>63450</v>
      </c>
      <c r="AX41" s="29">
        <v>126430</v>
      </c>
      <c r="AY41" s="29">
        <v>379770</v>
      </c>
      <c r="AZ41" s="29">
        <v>590589.99970000004</v>
      </c>
      <c r="BA41" s="29">
        <v>6194770.0006999997</v>
      </c>
      <c r="BB41" s="16">
        <v>290664</v>
      </c>
      <c r="BC41" s="25">
        <v>0</v>
      </c>
      <c r="BD41">
        <v>2.3050000000000001E-7</v>
      </c>
      <c r="BE41">
        <v>0</v>
      </c>
      <c r="BF41">
        <v>0.44666666669999999</v>
      </c>
      <c r="BG41">
        <v>0</v>
      </c>
    </row>
    <row r="42" spans="1:59" x14ac:dyDescent="0.35">
      <c r="A42" t="s">
        <v>486</v>
      </c>
      <c r="B42" s="18">
        <v>1.68</v>
      </c>
      <c r="C42" s="18">
        <v>-0.02</v>
      </c>
      <c r="D42" s="19">
        <v>-1.18E-2</v>
      </c>
      <c r="E42" s="18">
        <v>1.68</v>
      </c>
      <c r="F42" s="18">
        <v>1.67</v>
      </c>
      <c r="G42" s="31">
        <v>1.7</v>
      </c>
      <c r="H42">
        <v>1.7</v>
      </c>
      <c r="I42" s="16">
        <v>222000</v>
      </c>
      <c r="J42" s="16">
        <v>371630</v>
      </c>
      <c r="K42" s="31">
        <v>0</v>
      </c>
      <c r="L42">
        <v>3.24</v>
      </c>
      <c r="M42">
        <v>1.05</v>
      </c>
      <c r="N42">
        <v>1.67</v>
      </c>
      <c r="O42">
        <v>1.44</v>
      </c>
      <c r="P42">
        <v>1.84</v>
      </c>
      <c r="Q42">
        <v>2.02</v>
      </c>
      <c r="R42" s="23">
        <v>1.837</v>
      </c>
      <c r="S42" s="23">
        <v>1.9186000000000001</v>
      </c>
      <c r="T42" s="23">
        <v>2.1284000000000001</v>
      </c>
      <c r="U42" s="23">
        <v>1.7727999999999999</v>
      </c>
      <c r="V42" s="23">
        <v>1.819404118</v>
      </c>
      <c r="W42" s="23">
        <v>1.9090401042</v>
      </c>
      <c r="X42" s="23">
        <v>1.9255664128000001</v>
      </c>
      <c r="Y42" s="23">
        <v>1.8236864293999999</v>
      </c>
      <c r="Z42" s="23" t="s">
        <v>480</v>
      </c>
      <c r="AA42" s="23" t="s">
        <v>480</v>
      </c>
      <c r="AB42" s="23" t="s">
        <v>480</v>
      </c>
      <c r="AC42" s="23">
        <v>36.610421950599999</v>
      </c>
      <c r="AD42" s="24" t="s">
        <v>552</v>
      </c>
      <c r="AE42" s="24">
        <v>-5.01698218E-2</v>
      </c>
      <c r="AF42" s="25">
        <v>5.3600000000000002E-2</v>
      </c>
      <c r="AG42" t="s">
        <v>482</v>
      </c>
      <c r="AH42" s="23">
        <v>-167.09732988799999</v>
      </c>
      <c r="AI42" s="24">
        <v>15.5555555555</v>
      </c>
      <c r="AJ42" s="23">
        <v>-96.666666666699996</v>
      </c>
      <c r="AK42" s="26">
        <v>520500</v>
      </c>
      <c r="AL42" s="26">
        <v>438533</v>
      </c>
      <c r="AM42" s="26">
        <v>530200</v>
      </c>
      <c r="AN42" s="30">
        <v>836356</v>
      </c>
      <c r="AO42" s="30">
        <v>727584.66666666605</v>
      </c>
      <c r="AP42" s="30">
        <v>937687.5</v>
      </c>
      <c r="AQ42" s="24" t="s">
        <v>562</v>
      </c>
      <c r="AR42" s="24" t="s">
        <v>555</v>
      </c>
      <c r="AS42" s="24" t="s">
        <v>555</v>
      </c>
      <c r="AT42" s="28">
        <v>-0.1472</v>
      </c>
      <c r="AU42" s="28">
        <v>-0.1158</v>
      </c>
      <c r="AV42" s="28">
        <v>-5.0799999999999998E-2</v>
      </c>
      <c r="AW42" s="29">
        <v>5310</v>
      </c>
      <c r="AX42" s="29">
        <v>445870</v>
      </c>
      <c r="AY42" s="30">
        <v>-11260</v>
      </c>
      <c r="AZ42" s="30">
        <v>-618060</v>
      </c>
      <c r="BA42" s="30">
        <v>-14051630.000399999</v>
      </c>
      <c r="BB42">
        <v>0.05</v>
      </c>
      <c r="BC42" s="25">
        <v>3.5</v>
      </c>
      <c r="BD42">
        <v>33.6</v>
      </c>
      <c r="BE42">
        <v>0</v>
      </c>
      <c r="BF42">
        <v>2.3661971831000002</v>
      </c>
      <c r="BG42">
        <v>0</v>
      </c>
    </row>
    <row r="43" spans="1:59" x14ac:dyDescent="0.35">
      <c r="A43" t="s">
        <v>79</v>
      </c>
      <c r="B43" s="18">
        <v>3.7</v>
      </c>
      <c r="C43" s="18">
        <v>-0.04</v>
      </c>
      <c r="D43" s="19">
        <v>-1.0699999999999999E-2</v>
      </c>
      <c r="E43" s="18">
        <v>3.7</v>
      </c>
      <c r="F43" s="18">
        <v>3.68</v>
      </c>
      <c r="G43" s="18">
        <v>3.7</v>
      </c>
      <c r="H43">
        <v>3.74</v>
      </c>
      <c r="I43" s="16">
        <v>86000</v>
      </c>
      <c r="J43" s="16">
        <v>317800</v>
      </c>
      <c r="K43" s="31">
        <v>0</v>
      </c>
      <c r="L43">
        <v>4.5</v>
      </c>
      <c r="M43">
        <v>3.66</v>
      </c>
      <c r="N43">
        <v>3.69</v>
      </c>
      <c r="O43">
        <v>3.58</v>
      </c>
      <c r="P43">
        <v>3.76</v>
      </c>
      <c r="Q43">
        <v>3.91</v>
      </c>
      <c r="R43" s="23">
        <v>3.7235</v>
      </c>
      <c r="S43" s="23">
        <v>3.8039999999999998</v>
      </c>
      <c r="T43" s="23">
        <v>3.8633999999999999</v>
      </c>
      <c r="U43" s="23">
        <v>3.9506000000000001</v>
      </c>
      <c r="V43" s="23">
        <v>3.7371892705</v>
      </c>
      <c r="W43" s="23">
        <v>3.7888656367000002</v>
      </c>
      <c r="X43" s="23">
        <v>3.8422798782999998</v>
      </c>
      <c r="Y43" s="23">
        <v>3.8530068407</v>
      </c>
      <c r="Z43" s="24" t="s">
        <v>558</v>
      </c>
      <c r="AA43" s="24" t="s">
        <v>558</v>
      </c>
      <c r="AB43" s="24" t="s">
        <v>558</v>
      </c>
      <c r="AC43" s="23">
        <v>45.114084871099998</v>
      </c>
      <c r="AD43" s="24" t="s">
        <v>552</v>
      </c>
      <c r="AE43" s="24">
        <v>-3.2752465799999998E-2</v>
      </c>
      <c r="AF43" s="25">
        <v>1.7600000000000001E-2</v>
      </c>
      <c r="AG43" t="s">
        <v>481</v>
      </c>
      <c r="AH43" s="23">
        <v>-63.522012578599998</v>
      </c>
      <c r="AI43" s="24">
        <v>42.857142857100001</v>
      </c>
      <c r="AJ43" s="23">
        <v>-66.666666666699996</v>
      </c>
      <c r="AK43" s="36">
        <v>52300</v>
      </c>
      <c r="AL43" s="36">
        <v>83133</v>
      </c>
      <c r="AM43" s="26">
        <v>103350</v>
      </c>
      <c r="AN43" s="29">
        <v>180907</v>
      </c>
      <c r="AO43" s="29">
        <v>299275.33333333302</v>
      </c>
      <c r="AP43" s="30">
        <v>378318.5</v>
      </c>
      <c r="AQ43" s="24" t="s">
        <v>559</v>
      </c>
      <c r="AR43" s="24" t="s">
        <v>555</v>
      </c>
      <c r="AS43" s="24" t="s">
        <v>555</v>
      </c>
      <c r="AT43" s="28">
        <v>-3.1399999999999997E-2</v>
      </c>
      <c r="AU43" s="28">
        <v>-1.3299999999999999E-2</v>
      </c>
      <c r="AV43" s="28">
        <v>-1.3299999999999999E-2</v>
      </c>
      <c r="AW43" s="24">
        <v>0</v>
      </c>
      <c r="AX43" s="29">
        <v>33240</v>
      </c>
      <c r="AY43" s="29">
        <v>68370</v>
      </c>
      <c r="AZ43" s="29">
        <v>27680</v>
      </c>
      <c r="BA43" s="29">
        <v>236899.99969999999</v>
      </c>
      <c r="BB43">
        <v>2.5499999999999998</v>
      </c>
      <c r="BC43" s="25">
        <v>-6.93E-2</v>
      </c>
      <c r="BD43">
        <v>1.4509803922</v>
      </c>
      <c r="BE43">
        <v>0</v>
      </c>
      <c r="BF43">
        <v>1.5289256198000001</v>
      </c>
      <c r="BG43">
        <v>0</v>
      </c>
    </row>
    <row r="44" spans="1:59" x14ac:dyDescent="0.35">
      <c r="A44" t="s">
        <v>92</v>
      </c>
      <c r="B44" s="20">
        <v>14</v>
      </c>
      <c r="C44" s="20">
        <v>0.02</v>
      </c>
      <c r="D44" s="34">
        <v>1.4E-3</v>
      </c>
      <c r="E44" s="20">
        <v>14.1</v>
      </c>
      <c r="F44" s="18">
        <v>13.9</v>
      </c>
      <c r="G44" s="20">
        <v>14.28</v>
      </c>
      <c r="H44">
        <v>13.98</v>
      </c>
      <c r="I44" s="16">
        <v>13702300</v>
      </c>
      <c r="J44" s="16">
        <v>192363902</v>
      </c>
      <c r="K44" s="21">
        <v>79313108</v>
      </c>
      <c r="L44">
        <v>14.48</v>
      </c>
      <c r="M44">
        <v>7.09</v>
      </c>
      <c r="N44">
        <v>13.9</v>
      </c>
      <c r="O44">
        <v>11.92</v>
      </c>
      <c r="P44">
        <v>14.46</v>
      </c>
      <c r="Q44">
        <v>14.46</v>
      </c>
      <c r="R44" s="22">
        <v>13.151999999999999</v>
      </c>
      <c r="S44" s="22">
        <v>11.940799999999999</v>
      </c>
      <c r="T44" s="22">
        <v>11.114000000000001</v>
      </c>
      <c r="U44" s="22">
        <v>10.4763</v>
      </c>
      <c r="V44" s="22">
        <v>13.2244531459</v>
      </c>
      <c r="W44" s="22">
        <v>12.2454025071</v>
      </c>
      <c r="X44" s="22">
        <v>11.4488089066</v>
      </c>
      <c r="Y44" s="22">
        <v>10.449642258800001</v>
      </c>
      <c r="Z44" s="22" t="s">
        <v>551</v>
      </c>
      <c r="AA44" s="22" t="s">
        <v>551</v>
      </c>
      <c r="AB44" s="22" t="s">
        <v>551</v>
      </c>
      <c r="AC44" s="22">
        <v>67.424949041800005</v>
      </c>
      <c r="AD44" s="24" t="s">
        <v>552</v>
      </c>
      <c r="AE44" s="24">
        <v>0.62328599240000004</v>
      </c>
      <c r="AF44" s="25">
        <v>3.3099999999999997E-2</v>
      </c>
      <c r="AG44" t="s">
        <v>552</v>
      </c>
      <c r="AH44" s="22">
        <v>89.871265484600002</v>
      </c>
      <c r="AI44" s="24">
        <v>82.697201017799998</v>
      </c>
      <c r="AJ44" s="24">
        <v>-18.320610686999999</v>
      </c>
      <c r="AK44" s="26">
        <v>15812160</v>
      </c>
      <c r="AL44" s="26">
        <v>15887747</v>
      </c>
      <c r="AM44" s="26">
        <v>14542905</v>
      </c>
      <c r="AN44" s="30">
        <v>200889610</v>
      </c>
      <c r="AO44" s="30">
        <v>202034710.666666</v>
      </c>
      <c r="AP44" s="30">
        <v>184190615.40000001</v>
      </c>
      <c r="AQ44" s="24" t="s">
        <v>555</v>
      </c>
      <c r="AR44" s="24" t="s">
        <v>555</v>
      </c>
      <c r="AS44" s="24" t="s">
        <v>555</v>
      </c>
      <c r="AT44" s="27">
        <v>0.28439999999999999</v>
      </c>
      <c r="AU44" s="27">
        <v>0.1401</v>
      </c>
      <c r="AV44" s="33">
        <v>0</v>
      </c>
      <c r="AW44" s="29">
        <v>553246626</v>
      </c>
      <c r="AX44" s="29">
        <v>1212789654</v>
      </c>
      <c r="AY44" s="29">
        <v>1830853512</v>
      </c>
      <c r="AZ44" s="29">
        <v>2505001962</v>
      </c>
      <c r="BA44" s="29">
        <v>4296525518.5985003</v>
      </c>
      <c r="BB44">
        <v>0.6</v>
      </c>
      <c r="BC44" s="25">
        <v>31</v>
      </c>
      <c r="BD44">
        <v>23.333333333300001</v>
      </c>
      <c r="BE44">
        <v>0</v>
      </c>
      <c r="BF44">
        <v>5.0724637681000004</v>
      </c>
      <c r="BG44">
        <v>0</v>
      </c>
    </row>
    <row r="45" spans="1:59" x14ac:dyDescent="0.35">
      <c r="A45" t="s">
        <v>621</v>
      </c>
      <c r="B45" s="31">
        <v>108</v>
      </c>
      <c r="C45" s="31">
        <v>0</v>
      </c>
      <c r="D45" s="32">
        <v>0</v>
      </c>
      <c r="E45" s="31">
        <v>108</v>
      </c>
      <c r="F45" s="31">
        <v>108</v>
      </c>
      <c r="G45" s="31">
        <v>108</v>
      </c>
      <c r="H45">
        <v>108</v>
      </c>
      <c r="I45">
        <v>610</v>
      </c>
      <c r="J45" s="16">
        <v>65880</v>
      </c>
      <c r="K45" s="31">
        <v>0</v>
      </c>
      <c r="L45">
        <v>240</v>
      </c>
      <c r="M45">
        <v>96.1</v>
      </c>
      <c r="N45">
        <v>106.3</v>
      </c>
      <c r="O45">
        <v>101.5</v>
      </c>
      <c r="P45">
        <v>122.95</v>
      </c>
      <c r="Q45">
        <v>135</v>
      </c>
      <c r="R45" s="23">
        <v>116.08</v>
      </c>
      <c r="S45" s="23">
        <v>120.842</v>
      </c>
      <c r="T45" s="23">
        <v>122.61499999999999</v>
      </c>
      <c r="U45" s="23">
        <v>120.5975</v>
      </c>
      <c r="V45" s="23">
        <v>115.2060074786</v>
      </c>
      <c r="W45" s="23">
        <v>119.0146725969</v>
      </c>
      <c r="X45" s="23">
        <v>120.8496352538</v>
      </c>
      <c r="Y45" s="23">
        <v>115.3983838946</v>
      </c>
      <c r="Z45" s="23" t="s">
        <v>480</v>
      </c>
      <c r="AA45" s="23" t="s">
        <v>480</v>
      </c>
      <c r="AB45" s="24" t="s">
        <v>558</v>
      </c>
      <c r="AC45" s="23">
        <v>42.759200683000003</v>
      </c>
      <c r="AD45" s="24" t="s">
        <v>552</v>
      </c>
      <c r="AE45" s="23">
        <v>-3.0480448256999999</v>
      </c>
      <c r="AF45" s="25">
        <v>6.2300000000000001E-2</v>
      </c>
      <c r="AG45" t="s">
        <v>482</v>
      </c>
      <c r="AH45" s="23">
        <v>-85.2274827217</v>
      </c>
      <c r="AI45" s="23">
        <v>13.141025641000001</v>
      </c>
      <c r="AJ45" s="24">
        <v>-86.057692307699995</v>
      </c>
      <c r="AK45" s="22">
        <v>248</v>
      </c>
      <c r="AL45" s="22">
        <v>249</v>
      </c>
      <c r="AM45" s="22">
        <v>243</v>
      </c>
      <c r="AN45" s="29">
        <v>24793.7</v>
      </c>
      <c r="AO45" s="29">
        <v>26030.2</v>
      </c>
      <c r="AP45" s="29">
        <v>26709.4</v>
      </c>
      <c r="AQ45" s="22" t="s">
        <v>556</v>
      </c>
      <c r="AR45" s="22" t="s">
        <v>572</v>
      </c>
      <c r="AS45" s="24" t="s">
        <v>555</v>
      </c>
      <c r="AT45" s="28">
        <v>-0.1007</v>
      </c>
      <c r="AU45" s="28">
        <v>-6.0900000000000003E-2</v>
      </c>
      <c r="AV45" s="28">
        <v>-0.1</v>
      </c>
      <c r="AW45" s="29">
        <v>2518</v>
      </c>
      <c r="AX45" s="29">
        <v>2518</v>
      </c>
      <c r="AY45" s="29">
        <v>41466</v>
      </c>
      <c r="AZ45" s="29">
        <v>41466</v>
      </c>
      <c r="BA45" s="29">
        <v>3443</v>
      </c>
      <c r="BB45">
        <v>-6.2</v>
      </c>
      <c r="BC45" s="25">
        <v>-0.91949999999999998</v>
      </c>
      <c r="BD45">
        <v>-17.419354838699999</v>
      </c>
      <c r="BE45">
        <v>0</v>
      </c>
      <c r="BF45">
        <v>2.9892056462999999</v>
      </c>
      <c r="BG45">
        <v>0</v>
      </c>
    </row>
    <row r="46" spans="1:59" x14ac:dyDescent="0.35">
      <c r="A46" t="s">
        <v>83</v>
      </c>
      <c r="B46" s="20">
        <v>119.6</v>
      </c>
      <c r="C46" s="20">
        <v>0.1</v>
      </c>
      <c r="D46" s="34">
        <v>8.0000000000000004E-4</v>
      </c>
      <c r="E46" s="18">
        <v>119.3</v>
      </c>
      <c r="F46" s="18">
        <v>119.3</v>
      </c>
      <c r="G46" s="20">
        <v>120</v>
      </c>
      <c r="H46">
        <v>119.5</v>
      </c>
      <c r="I46" s="16">
        <v>1175460</v>
      </c>
      <c r="J46" s="16">
        <v>140571249</v>
      </c>
      <c r="K46" s="35">
        <v>-21914927</v>
      </c>
      <c r="L46">
        <v>128.19999999999999</v>
      </c>
      <c r="M46">
        <v>93.75</v>
      </c>
      <c r="N46">
        <v>119.25</v>
      </c>
      <c r="O46">
        <v>115.3</v>
      </c>
      <c r="P46">
        <v>126.3</v>
      </c>
      <c r="Q46">
        <v>126.3</v>
      </c>
      <c r="R46" s="23">
        <v>119.88500000000001</v>
      </c>
      <c r="S46" s="22">
        <v>115.072</v>
      </c>
      <c r="T46" s="22">
        <v>107.50700000000001</v>
      </c>
      <c r="U46" s="22">
        <v>106.13549999999999</v>
      </c>
      <c r="V46" s="22">
        <v>119.55799373550001</v>
      </c>
      <c r="W46" s="22">
        <v>115.46172132709999</v>
      </c>
      <c r="X46" s="22">
        <v>110.960587721</v>
      </c>
      <c r="Y46" s="22">
        <v>106.88090110109999</v>
      </c>
      <c r="Z46" s="24" t="s">
        <v>558</v>
      </c>
      <c r="AA46" s="22" t="s">
        <v>551</v>
      </c>
      <c r="AB46" s="22" t="s">
        <v>551</v>
      </c>
      <c r="AC46" s="22">
        <v>52.4467512732</v>
      </c>
      <c r="AD46" s="24" t="s">
        <v>552</v>
      </c>
      <c r="AE46" s="23">
        <v>1.8204414576000001</v>
      </c>
      <c r="AF46" s="25">
        <v>2.5100000000000001E-2</v>
      </c>
      <c r="AG46" t="s">
        <v>481</v>
      </c>
      <c r="AH46" s="24">
        <v>-5.5357848951999999</v>
      </c>
      <c r="AI46" s="23">
        <v>37.179487179500001</v>
      </c>
      <c r="AJ46" s="24">
        <v>-66.153846153800004</v>
      </c>
      <c r="AK46" s="26">
        <v>1890344</v>
      </c>
      <c r="AL46" s="26">
        <v>1778918</v>
      </c>
      <c r="AM46" s="26">
        <v>1690128</v>
      </c>
      <c r="AN46" s="30">
        <v>186489634.19999999</v>
      </c>
      <c r="AO46" s="30">
        <v>185915758.133333</v>
      </c>
      <c r="AP46" s="30">
        <v>181757198.65000001</v>
      </c>
      <c r="AQ46" s="24" t="s">
        <v>578</v>
      </c>
      <c r="AR46" s="24" t="s">
        <v>555</v>
      </c>
      <c r="AS46" s="24" t="s">
        <v>555</v>
      </c>
      <c r="AT46" s="27">
        <v>0.10639999999999999</v>
      </c>
      <c r="AU46" s="27">
        <v>3.3999999999999998E-3</v>
      </c>
      <c r="AV46" s="28">
        <v>-3.3E-3</v>
      </c>
      <c r="AW46" s="30">
        <v>-36499765</v>
      </c>
      <c r="AX46" s="30">
        <v>-590831886</v>
      </c>
      <c r="AY46" s="30">
        <v>-244390621</v>
      </c>
      <c r="AZ46" s="29">
        <v>283404772.5</v>
      </c>
      <c r="BA46" s="30">
        <v>-3074700985.9994998</v>
      </c>
      <c r="BB46">
        <v>5.51</v>
      </c>
      <c r="BC46" s="25">
        <v>-3.5999999999999999E-3</v>
      </c>
      <c r="BD46">
        <v>21.705989110699999</v>
      </c>
      <c r="BE46">
        <v>0</v>
      </c>
      <c r="BF46">
        <v>2.6314631462999998</v>
      </c>
      <c r="BG46">
        <v>0</v>
      </c>
    </row>
    <row r="47" spans="1:59" x14ac:dyDescent="0.35">
      <c r="A47" t="s">
        <v>16</v>
      </c>
      <c r="B47" s="20">
        <v>0.98</v>
      </c>
      <c r="C47" s="20">
        <v>0.02</v>
      </c>
      <c r="D47" s="34">
        <v>2.0799999999999999E-2</v>
      </c>
      <c r="E47" s="18">
        <v>0.95</v>
      </c>
      <c r="F47" s="18">
        <v>0.94</v>
      </c>
      <c r="G47" s="20">
        <v>1</v>
      </c>
      <c r="H47">
        <v>0.96</v>
      </c>
      <c r="I47" s="16">
        <v>6129000</v>
      </c>
      <c r="J47" s="16">
        <v>5921550</v>
      </c>
      <c r="K47" s="35">
        <v>-54770</v>
      </c>
      <c r="L47">
        <v>1.71</v>
      </c>
      <c r="M47">
        <v>0.89</v>
      </c>
      <c r="N47">
        <v>0.95</v>
      </c>
      <c r="O47">
        <v>0.92</v>
      </c>
      <c r="P47">
        <v>1.06</v>
      </c>
      <c r="Q47">
        <v>1.1000000000000001</v>
      </c>
      <c r="R47" s="22">
        <v>0.95599999999999996</v>
      </c>
      <c r="S47" s="23">
        <v>0.99919999999999998</v>
      </c>
      <c r="T47" s="23">
        <v>1.0199</v>
      </c>
      <c r="U47" s="23">
        <v>1.1697500000000001</v>
      </c>
      <c r="V47" s="22">
        <v>0.97172210790000002</v>
      </c>
      <c r="W47" s="23">
        <v>0.99227980900000001</v>
      </c>
      <c r="X47" s="23">
        <v>1.0357774816</v>
      </c>
      <c r="Y47" s="23">
        <v>1.0749182778999999</v>
      </c>
      <c r="Z47" s="22" t="s">
        <v>551</v>
      </c>
      <c r="AA47" s="23" t="s">
        <v>480</v>
      </c>
      <c r="AB47" s="24" t="s">
        <v>558</v>
      </c>
      <c r="AC47" s="22">
        <v>50.948258319600001</v>
      </c>
      <c r="AD47" s="24" t="s">
        <v>552</v>
      </c>
      <c r="AE47" s="24">
        <v>-1.06259024E-2</v>
      </c>
      <c r="AF47" s="25">
        <v>4.6899999999999997E-2</v>
      </c>
      <c r="AG47" t="s">
        <v>552</v>
      </c>
      <c r="AH47" s="24">
        <v>43.701799485899997</v>
      </c>
      <c r="AI47" s="23">
        <v>33.333333333299997</v>
      </c>
      <c r="AJ47" s="22">
        <v>-61.111111111100001</v>
      </c>
      <c r="AK47" s="26">
        <v>9511600</v>
      </c>
      <c r="AL47" s="26">
        <v>7080867</v>
      </c>
      <c r="AM47" s="26">
        <v>6531550</v>
      </c>
      <c r="AN47" s="30">
        <v>9112754</v>
      </c>
      <c r="AO47" s="30">
        <v>6758470.6666666605</v>
      </c>
      <c r="AP47" s="30">
        <v>6228599</v>
      </c>
      <c r="AQ47" s="24" t="s">
        <v>555</v>
      </c>
      <c r="AR47" s="22" t="s">
        <v>581</v>
      </c>
      <c r="AS47" s="24" t="s">
        <v>555</v>
      </c>
      <c r="AT47" s="28">
        <v>-0.02</v>
      </c>
      <c r="AU47" s="27">
        <v>5.3800000000000001E-2</v>
      </c>
      <c r="AV47" s="28">
        <v>-2.9700000000000001E-2</v>
      </c>
      <c r="AW47" s="29">
        <v>86610</v>
      </c>
      <c r="AX47" s="29">
        <v>375530</v>
      </c>
      <c r="AY47" s="29">
        <v>448270</v>
      </c>
      <c r="AZ47" s="29">
        <v>1903070</v>
      </c>
      <c r="BA47" s="30">
        <v>-13726521.999500001</v>
      </c>
      <c r="BB47">
        <v>1.1000000000000001</v>
      </c>
      <c r="BC47" s="25">
        <v>0</v>
      </c>
      <c r="BD47">
        <v>0.89090909090000003</v>
      </c>
      <c r="BE47">
        <v>0</v>
      </c>
      <c r="BF47">
        <v>0.73684210530000005</v>
      </c>
      <c r="BG47">
        <v>0</v>
      </c>
    </row>
    <row r="48" spans="1:59" x14ac:dyDescent="0.35">
      <c r="A48" t="s">
        <v>85</v>
      </c>
      <c r="B48" s="18">
        <v>0.216</v>
      </c>
      <c r="C48" s="18">
        <v>-4.0000000000000001E-3</v>
      </c>
      <c r="D48" s="19">
        <v>-1.8200000000000001E-2</v>
      </c>
      <c r="E48" s="18">
        <v>0.216</v>
      </c>
      <c r="F48" s="18">
        <v>0.214</v>
      </c>
      <c r="G48" s="31">
        <v>0.22</v>
      </c>
      <c r="H48">
        <v>0.22</v>
      </c>
      <c r="I48" s="16">
        <v>2080000</v>
      </c>
      <c r="J48" s="16">
        <v>449240</v>
      </c>
      <c r="K48" s="31">
        <v>0</v>
      </c>
      <c r="L48">
        <v>0.32</v>
      </c>
      <c r="M48">
        <v>0.20799999999999999</v>
      </c>
      <c r="N48">
        <v>0.2145</v>
      </c>
      <c r="O48">
        <v>0.20499999999999999</v>
      </c>
      <c r="P48">
        <v>0.222</v>
      </c>
      <c r="Q48">
        <v>0.23849999999999999</v>
      </c>
      <c r="R48" s="23">
        <v>0.21934999999999999</v>
      </c>
      <c r="S48" s="23">
        <v>0.21826000000000001</v>
      </c>
      <c r="T48" s="23">
        <v>0.21992</v>
      </c>
      <c r="U48" s="23">
        <v>0.24088499999999999</v>
      </c>
      <c r="V48" s="23">
        <v>0.21803575140000001</v>
      </c>
      <c r="W48" s="23">
        <v>0.2189853504</v>
      </c>
      <c r="X48" s="23">
        <v>0.22341634769999999</v>
      </c>
      <c r="Y48" s="23">
        <v>0.23041321140000001</v>
      </c>
      <c r="Z48" s="23" t="s">
        <v>480</v>
      </c>
      <c r="AA48" s="24" t="s">
        <v>558</v>
      </c>
      <c r="AB48" s="24" t="s">
        <v>558</v>
      </c>
      <c r="AC48" s="23">
        <v>47.688309144500003</v>
      </c>
      <c r="AD48" s="24" t="s">
        <v>552</v>
      </c>
      <c r="AE48" s="24">
        <v>-1.356559E-4</v>
      </c>
      <c r="AF48" s="25">
        <v>3.4099999999999998E-2</v>
      </c>
      <c r="AG48" t="s">
        <v>552</v>
      </c>
      <c r="AH48" s="23">
        <v>-59.649122806999998</v>
      </c>
      <c r="AI48" s="22">
        <v>20.123839009299999</v>
      </c>
      <c r="AJ48" s="23">
        <v>-82.352941176499996</v>
      </c>
      <c r="AK48" s="26">
        <v>2794000</v>
      </c>
      <c r="AL48" s="26">
        <v>3932000</v>
      </c>
      <c r="AM48" s="26">
        <v>5298500</v>
      </c>
      <c r="AN48" s="30">
        <v>551779</v>
      </c>
      <c r="AO48" s="30">
        <v>825092.66666666605</v>
      </c>
      <c r="AP48" s="30">
        <v>1161513.5</v>
      </c>
      <c r="AQ48" s="24" t="s">
        <v>562</v>
      </c>
      <c r="AR48" s="24" t="s">
        <v>555</v>
      </c>
      <c r="AS48" s="24" t="s">
        <v>555</v>
      </c>
      <c r="AT48" s="28">
        <v>-3.5700000000000003E-2</v>
      </c>
      <c r="AU48" s="28">
        <v>-2.7E-2</v>
      </c>
      <c r="AV48" s="27">
        <v>4.7000000000000002E-3</v>
      </c>
      <c r="AW48" s="29">
        <v>19350</v>
      </c>
      <c r="AX48" s="30">
        <v>-247610</v>
      </c>
      <c r="AY48" s="30">
        <v>-213030</v>
      </c>
      <c r="AZ48" s="30">
        <v>-109970</v>
      </c>
      <c r="BA48" s="29">
        <v>26782120</v>
      </c>
      <c r="BB48">
        <v>-0.01</v>
      </c>
      <c r="BC48" s="25">
        <v>0</v>
      </c>
      <c r="BD48">
        <v>-21.6</v>
      </c>
      <c r="BE48">
        <v>0</v>
      </c>
      <c r="BF48">
        <v>0.77142857139999998</v>
      </c>
      <c r="BG48">
        <v>0</v>
      </c>
    </row>
    <row r="49" spans="1:59" x14ac:dyDescent="0.35">
      <c r="A49" t="s">
        <v>115</v>
      </c>
      <c r="B49" s="18">
        <v>55.6</v>
      </c>
      <c r="C49" s="18">
        <v>-0.9</v>
      </c>
      <c r="D49" s="19">
        <v>-1.5900000000000001E-2</v>
      </c>
      <c r="E49" s="18">
        <v>56</v>
      </c>
      <c r="F49" s="18">
        <v>55.6</v>
      </c>
      <c r="G49" s="18">
        <v>56</v>
      </c>
      <c r="H49">
        <v>56.5</v>
      </c>
      <c r="I49" s="16">
        <v>1500</v>
      </c>
      <c r="J49" s="16">
        <v>83964</v>
      </c>
      <c r="K49" s="31">
        <v>0</v>
      </c>
      <c r="L49">
        <v>97.2</v>
      </c>
      <c r="M49">
        <v>55</v>
      </c>
      <c r="N49">
        <v>55.3</v>
      </c>
      <c r="O49">
        <v>51</v>
      </c>
      <c r="P49">
        <v>59.95</v>
      </c>
      <c r="Q49">
        <v>66.2</v>
      </c>
      <c r="R49" s="23">
        <v>58.37</v>
      </c>
      <c r="S49" s="23">
        <v>60.573</v>
      </c>
      <c r="T49" s="23">
        <v>67.034000000000006</v>
      </c>
      <c r="U49" s="23">
        <v>73.822999999999993</v>
      </c>
      <c r="V49" s="23">
        <v>58.2367086633</v>
      </c>
      <c r="W49" s="23">
        <v>60.844841451699999</v>
      </c>
      <c r="X49" s="23">
        <v>65.482200142300002</v>
      </c>
      <c r="Y49" s="23">
        <v>74.480294241899998</v>
      </c>
      <c r="Z49" s="23" t="s">
        <v>480</v>
      </c>
      <c r="AA49" s="23" t="s">
        <v>480</v>
      </c>
      <c r="AB49" s="23" t="s">
        <v>480</v>
      </c>
      <c r="AC49" s="23">
        <v>41.967220582899998</v>
      </c>
      <c r="AD49" s="24" t="s">
        <v>552</v>
      </c>
      <c r="AE49" s="23">
        <v>-0.90636744660000002</v>
      </c>
      <c r="AF49" s="25">
        <v>5.8200000000000002E-2</v>
      </c>
      <c r="AG49" t="s">
        <v>482</v>
      </c>
      <c r="AH49" s="23">
        <v>-131.63776493259999</v>
      </c>
      <c r="AI49" s="24">
        <v>8.3333333333000006</v>
      </c>
      <c r="AJ49" s="23">
        <v>-96.3414634146</v>
      </c>
      <c r="AK49" s="26">
        <v>3332</v>
      </c>
      <c r="AL49" s="26">
        <v>2991</v>
      </c>
      <c r="AM49" s="26">
        <v>2652</v>
      </c>
      <c r="AN49" s="30">
        <v>175739.25</v>
      </c>
      <c r="AO49" s="30">
        <v>164962.33333333299</v>
      </c>
      <c r="AP49" s="30">
        <v>147787.70000000001</v>
      </c>
      <c r="AQ49" s="23" t="s">
        <v>560</v>
      </c>
      <c r="AR49" s="24" t="s">
        <v>555</v>
      </c>
      <c r="AS49" s="24" t="s">
        <v>555</v>
      </c>
      <c r="AT49" s="28">
        <v>-7.3300000000000004E-2</v>
      </c>
      <c r="AU49" s="28">
        <v>-7.3300000000000004E-2</v>
      </c>
      <c r="AV49" s="28">
        <v>-5.7599999999999998E-2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16">
        <v>28140116.559999999</v>
      </c>
      <c r="BC49" s="25">
        <v>0.41499999999999998</v>
      </c>
      <c r="BD49">
        <v>1.9758000000000002E-6</v>
      </c>
      <c r="BE49">
        <v>0</v>
      </c>
      <c r="BF49">
        <v>5.1102941175999996</v>
      </c>
      <c r="BG49">
        <v>0</v>
      </c>
    </row>
    <row r="50" spans="1:59" x14ac:dyDescent="0.35">
      <c r="A50" t="s">
        <v>609</v>
      </c>
      <c r="B50" s="18">
        <v>82.1</v>
      </c>
      <c r="C50" s="18">
        <v>-0.2</v>
      </c>
      <c r="D50" s="19">
        <v>-2.3999999999999998E-3</v>
      </c>
      <c r="E50" s="18">
        <v>82.1</v>
      </c>
      <c r="F50" s="18">
        <v>82.1</v>
      </c>
      <c r="G50" s="18">
        <v>82.1</v>
      </c>
      <c r="H50">
        <v>82.3</v>
      </c>
      <c r="I50">
        <v>10</v>
      </c>
      <c r="J50">
        <v>821</v>
      </c>
      <c r="K50" s="31">
        <v>0</v>
      </c>
      <c r="L50">
        <v>122</v>
      </c>
      <c r="M50">
        <v>80.599999999999994</v>
      </c>
      <c r="N50">
        <v>82</v>
      </c>
      <c r="O50">
        <v>81.3</v>
      </c>
      <c r="P50">
        <v>112</v>
      </c>
      <c r="Q50">
        <v>118.5</v>
      </c>
      <c r="R50" s="23">
        <v>86.545000000000002</v>
      </c>
      <c r="S50" s="23">
        <v>91.271000000000001</v>
      </c>
      <c r="T50" s="24">
        <v>0</v>
      </c>
      <c r="U50" s="24">
        <v>0</v>
      </c>
      <c r="V50" s="23">
        <v>87.822968221799997</v>
      </c>
      <c r="W50" s="23">
        <v>92.090733927399995</v>
      </c>
      <c r="X50" s="24">
        <v>0</v>
      </c>
      <c r="Y50" s="24">
        <v>0</v>
      </c>
      <c r="Z50" s="22" t="s">
        <v>551</v>
      </c>
      <c r="AA50" s="23" t="s">
        <v>480</v>
      </c>
      <c r="AB50" t="s">
        <v>568</v>
      </c>
      <c r="AC50" s="23">
        <v>43.954897855399999</v>
      </c>
      <c r="AD50" s="24" t="s">
        <v>552</v>
      </c>
      <c r="AE50" s="24">
        <v>-1.0771280486999999</v>
      </c>
      <c r="AF50" s="25">
        <v>7.3400000000000007E-2</v>
      </c>
      <c r="AG50" t="s">
        <v>482</v>
      </c>
      <c r="AH50" s="23">
        <v>-53.109926377299999</v>
      </c>
      <c r="AI50" s="24">
        <v>0</v>
      </c>
      <c r="AJ50" s="24">
        <v>-99.75</v>
      </c>
      <c r="AK50" s="23">
        <v>86</v>
      </c>
      <c r="AL50" s="23">
        <v>69</v>
      </c>
      <c r="AM50" s="23">
        <v>88</v>
      </c>
      <c r="AN50" s="30">
        <v>8190.9</v>
      </c>
      <c r="AO50" s="30">
        <v>6565.9666666666999</v>
      </c>
      <c r="AP50" s="30">
        <v>7943.4750000000004</v>
      </c>
      <c r="AQ50" s="22" t="s">
        <v>556</v>
      </c>
      <c r="AR50" s="24" t="s">
        <v>555</v>
      </c>
      <c r="AS50" s="22" t="s">
        <v>569</v>
      </c>
      <c r="AT50" s="28">
        <v>-1.0800000000000001E-2</v>
      </c>
      <c r="AU50" s="27">
        <v>1.1999999999999999E-3</v>
      </c>
      <c r="AV50" s="28">
        <v>-2.3999999999999998E-3</v>
      </c>
      <c r="AW50" s="29">
        <v>46170</v>
      </c>
      <c r="AX50" s="29">
        <v>57000</v>
      </c>
      <c r="AY50" s="29">
        <v>57000</v>
      </c>
      <c r="AZ50" s="30">
        <v>-426882</v>
      </c>
      <c r="BA50" s="24">
        <v>0</v>
      </c>
      <c r="BB50">
        <v>0</v>
      </c>
      <c r="BC50" s="25">
        <v>0</v>
      </c>
      <c r="BD50">
        <v>0</v>
      </c>
      <c r="BE50">
        <v>0</v>
      </c>
      <c r="BF50">
        <v>0</v>
      </c>
      <c r="BG50">
        <v>0</v>
      </c>
    </row>
    <row r="51" spans="1:59" x14ac:dyDescent="0.35">
      <c r="A51" t="s">
        <v>98</v>
      </c>
      <c r="B51" s="18">
        <v>2.04</v>
      </c>
      <c r="C51" s="18">
        <v>-0.01</v>
      </c>
      <c r="D51" s="19">
        <v>-4.8999999999999998E-3</v>
      </c>
      <c r="E51" s="31">
        <v>2.0499999999999998</v>
      </c>
      <c r="F51" s="18">
        <v>2.0299999999999998</v>
      </c>
      <c r="G51" s="31">
        <v>2.0499999999999998</v>
      </c>
      <c r="H51">
        <v>2.0499999999999998</v>
      </c>
      <c r="I51" s="16">
        <v>1136000</v>
      </c>
      <c r="J51" s="16">
        <v>2318000</v>
      </c>
      <c r="K51" s="35">
        <v>-465620</v>
      </c>
      <c r="L51">
        <v>4.28</v>
      </c>
      <c r="M51">
        <v>1.86</v>
      </c>
      <c r="N51">
        <v>2.0299999999999998</v>
      </c>
      <c r="O51">
        <v>1.97</v>
      </c>
      <c r="P51">
        <v>2.1800000000000002</v>
      </c>
      <c r="Q51">
        <v>2.2799999999999998</v>
      </c>
      <c r="R51" s="23">
        <v>2.1114999999999999</v>
      </c>
      <c r="S51" s="23">
        <v>2.0415999999999999</v>
      </c>
      <c r="T51" s="23">
        <v>2.1714000000000002</v>
      </c>
      <c r="U51" s="23">
        <v>2.5563500000000001</v>
      </c>
      <c r="V51" s="23">
        <v>2.0961973154</v>
      </c>
      <c r="W51" s="23">
        <v>2.1031158967999999</v>
      </c>
      <c r="X51" s="23">
        <v>2.2094640299999999</v>
      </c>
      <c r="Y51" s="23">
        <v>2.4437123313</v>
      </c>
      <c r="Z51" s="22" t="s">
        <v>551</v>
      </c>
      <c r="AA51" s="22" t="s">
        <v>551</v>
      </c>
      <c r="AB51" s="23" t="s">
        <v>480</v>
      </c>
      <c r="AC51" s="23">
        <v>44.708174257499998</v>
      </c>
      <c r="AD51" s="24" t="s">
        <v>552</v>
      </c>
      <c r="AE51" s="24">
        <v>1.7515218900000001E-2</v>
      </c>
      <c r="AF51" s="25">
        <v>3.5999999999999997E-2</v>
      </c>
      <c r="AG51" t="s">
        <v>552</v>
      </c>
      <c r="AH51" s="23">
        <v>-125.3333333333</v>
      </c>
      <c r="AI51" s="23">
        <v>10.410256410300001</v>
      </c>
      <c r="AJ51" s="24">
        <v>-96</v>
      </c>
      <c r="AK51" s="26">
        <v>4461800</v>
      </c>
      <c r="AL51" s="26">
        <v>3744933</v>
      </c>
      <c r="AM51" s="26">
        <v>3725000</v>
      </c>
      <c r="AN51" s="30">
        <v>9621627</v>
      </c>
      <c r="AO51" s="30">
        <v>8027760.6666999999</v>
      </c>
      <c r="AP51" s="30">
        <v>7953718.5</v>
      </c>
      <c r="AQ51" s="24" t="s">
        <v>555</v>
      </c>
      <c r="AR51" s="24" t="s">
        <v>555</v>
      </c>
      <c r="AS51" s="24" t="s">
        <v>555</v>
      </c>
      <c r="AT51" s="28">
        <v>-9.7299999999999998E-2</v>
      </c>
      <c r="AU51" s="28">
        <v>-5.9900000000000002E-2</v>
      </c>
      <c r="AV51" s="28">
        <v>-4.6699999999999998E-2</v>
      </c>
      <c r="AW51" s="30">
        <v>-727200</v>
      </c>
      <c r="AX51" s="30">
        <v>-227640.00030000001</v>
      </c>
      <c r="AY51" s="29">
        <v>3584309.9997999999</v>
      </c>
      <c r="AZ51" s="29">
        <v>15918729.9999</v>
      </c>
      <c r="BA51" s="29">
        <v>31761129.9991</v>
      </c>
      <c r="BB51">
        <v>0.35</v>
      </c>
      <c r="BC51" s="25">
        <v>-0.23910000000000001</v>
      </c>
      <c r="BD51">
        <v>5.5134999999999996</v>
      </c>
      <c r="BE51">
        <v>0</v>
      </c>
      <c r="BF51">
        <v>0.70830000000000004</v>
      </c>
      <c r="BG51">
        <v>0</v>
      </c>
    </row>
    <row r="52" spans="1:59" x14ac:dyDescent="0.35">
      <c r="A52" t="s">
        <v>575</v>
      </c>
      <c r="B52" s="20">
        <v>20</v>
      </c>
      <c r="C52" s="20">
        <v>0.1</v>
      </c>
      <c r="D52" s="34">
        <v>5.0000000000000001E-3</v>
      </c>
      <c r="E52" s="18">
        <v>19.8</v>
      </c>
      <c r="F52" s="18">
        <v>18.66</v>
      </c>
      <c r="G52" s="20">
        <v>20</v>
      </c>
      <c r="H52">
        <v>19.899999999999999</v>
      </c>
      <c r="I52" s="16">
        <v>22300</v>
      </c>
      <c r="J52" s="16">
        <v>441808</v>
      </c>
      <c r="K52" s="31">
        <v>0</v>
      </c>
      <c r="L52">
        <v>29.7</v>
      </c>
      <c r="M52">
        <v>14</v>
      </c>
      <c r="N52">
        <v>18.7</v>
      </c>
      <c r="O52">
        <v>17.16</v>
      </c>
      <c r="P52">
        <v>20.38</v>
      </c>
      <c r="Q52">
        <v>21.12</v>
      </c>
      <c r="R52" s="22">
        <v>19.134</v>
      </c>
      <c r="S52" s="22">
        <v>19.484000000000002</v>
      </c>
      <c r="T52" s="22">
        <v>19.4268</v>
      </c>
      <c r="U52" s="22">
        <v>17.9451</v>
      </c>
      <c r="V52" s="22">
        <v>19.2973880511</v>
      </c>
      <c r="W52" s="22">
        <v>19.324321297499999</v>
      </c>
      <c r="X52" s="22">
        <v>19.1779744161</v>
      </c>
      <c r="Y52" s="22">
        <v>18.5814074012</v>
      </c>
      <c r="Z52" s="22" t="s">
        <v>551</v>
      </c>
      <c r="AA52" s="24" t="s">
        <v>558</v>
      </c>
      <c r="AB52" s="24" t="s">
        <v>558</v>
      </c>
      <c r="AC52" s="22">
        <v>56.3276014371</v>
      </c>
      <c r="AD52" s="24" t="s">
        <v>552</v>
      </c>
      <c r="AE52" s="22">
        <v>-1.41098666E-2</v>
      </c>
      <c r="AF52" s="25">
        <v>3.4700000000000002E-2</v>
      </c>
      <c r="AG52" t="s">
        <v>552</v>
      </c>
      <c r="AH52" s="22">
        <v>88.654947528700006</v>
      </c>
      <c r="AI52" s="22">
        <v>76.534458509199993</v>
      </c>
      <c r="AJ52" s="22">
        <v>0</v>
      </c>
      <c r="AK52" s="36">
        <v>10680</v>
      </c>
      <c r="AL52" s="36">
        <v>7953</v>
      </c>
      <c r="AM52" s="36">
        <v>11040</v>
      </c>
      <c r="AN52" s="29">
        <v>193665.2</v>
      </c>
      <c r="AO52" s="29">
        <v>144752.53333333301</v>
      </c>
      <c r="AP52" s="29">
        <v>202712.9</v>
      </c>
      <c r="AQ52" s="22" t="s">
        <v>576</v>
      </c>
      <c r="AR52" s="24" t="s">
        <v>555</v>
      </c>
      <c r="AS52" s="24" t="s">
        <v>555</v>
      </c>
      <c r="AT52" s="28">
        <v>-1.72E-2</v>
      </c>
      <c r="AU52" s="27">
        <v>8.1100000000000005E-2</v>
      </c>
      <c r="AV52" s="27">
        <v>1E-3</v>
      </c>
      <c r="AW52" s="24">
        <v>0</v>
      </c>
      <c r="AX52" s="24">
        <v>0</v>
      </c>
      <c r="AY52" s="29">
        <v>35497.9997</v>
      </c>
      <c r="AZ52" s="29">
        <v>37477.9997</v>
      </c>
      <c r="BA52" s="29">
        <v>4430342.9993000003</v>
      </c>
      <c r="BB52">
        <v>0.21</v>
      </c>
      <c r="BC52" s="25">
        <v>20</v>
      </c>
      <c r="BD52">
        <v>95.238095238100001</v>
      </c>
      <c r="BE52">
        <v>0</v>
      </c>
      <c r="BF52">
        <v>1.8621973929</v>
      </c>
      <c r="BG52">
        <v>0</v>
      </c>
    </row>
    <row r="53" spans="1:59" x14ac:dyDescent="0.35">
      <c r="A53" t="s">
        <v>117</v>
      </c>
      <c r="B53" s="18">
        <v>1.04</v>
      </c>
      <c r="C53" s="18">
        <v>-0.05</v>
      </c>
      <c r="D53" s="19">
        <v>-4.5900000000000003E-2</v>
      </c>
      <c r="E53" s="18">
        <v>1.06</v>
      </c>
      <c r="F53" s="18">
        <v>1.04</v>
      </c>
      <c r="G53" s="18">
        <v>1.06</v>
      </c>
      <c r="H53">
        <v>1.0900000000000001</v>
      </c>
      <c r="I53" s="16">
        <v>173000</v>
      </c>
      <c r="J53" s="16">
        <v>181430</v>
      </c>
      <c r="K53" s="31">
        <v>0</v>
      </c>
      <c r="L53">
        <v>1.65</v>
      </c>
      <c r="M53">
        <v>1.04</v>
      </c>
      <c r="N53">
        <v>1</v>
      </c>
      <c r="O53">
        <v>0.95240000000000002</v>
      </c>
      <c r="P53">
        <v>1.0900000000000001</v>
      </c>
      <c r="Q53">
        <v>1.1399999999999999</v>
      </c>
      <c r="R53" s="23">
        <v>1.095</v>
      </c>
      <c r="S53" s="23">
        <v>1.1304000000000001</v>
      </c>
      <c r="T53" s="23">
        <v>1.1975</v>
      </c>
      <c r="U53" s="23">
        <v>1.3305385000000001</v>
      </c>
      <c r="V53" s="23">
        <v>1.0941163011999999</v>
      </c>
      <c r="W53" s="23">
        <v>1.1317490610000001</v>
      </c>
      <c r="X53" s="23">
        <v>1.1948418944000001</v>
      </c>
      <c r="Y53" s="23">
        <v>1.2436654913</v>
      </c>
      <c r="Z53" s="23" t="s">
        <v>480</v>
      </c>
      <c r="AA53" s="23" t="s">
        <v>480</v>
      </c>
      <c r="AB53" s="23" t="s">
        <v>480</v>
      </c>
      <c r="AC53" s="23">
        <v>38.172752898399999</v>
      </c>
      <c r="AD53" s="24" t="s">
        <v>552</v>
      </c>
      <c r="AE53" s="24">
        <v>-1.53856672E-2</v>
      </c>
      <c r="AF53" s="25">
        <v>3.5999999999999997E-2</v>
      </c>
      <c r="AG53" t="s">
        <v>552</v>
      </c>
      <c r="AH53" s="23">
        <v>-178.40375586850001</v>
      </c>
      <c r="AI53" s="23">
        <v>31.481481481500001</v>
      </c>
      <c r="AJ53" s="23">
        <v>-100</v>
      </c>
      <c r="AK53" s="26">
        <v>410900</v>
      </c>
      <c r="AL53" s="26">
        <v>439733</v>
      </c>
      <c r="AM53" s="26">
        <v>405950</v>
      </c>
      <c r="AN53" s="30">
        <v>203250</v>
      </c>
      <c r="AO53" s="30">
        <v>317967.33333333302</v>
      </c>
      <c r="AP53" s="30">
        <v>322858</v>
      </c>
      <c r="AQ53" s="23" t="s">
        <v>560</v>
      </c>
      <c r="AR53" s="24" t="s">
        <v>555</v>
      </c>
      <c r="AS53" s="24" t="s">
        <v>555</v>
      </c>
      <c r="AT53" s="28">
        <v>-0.1111</v>
      </c>
      <c r="AU53" s="28">
        <v>-7.1400000000000005E-2</v>
      </c>
      <c r="AV53" s="28">
        <v>-1.89E-2</v>
      </c>
      <c r="AW53" s="29">
        <v>2160</v>
      </c>
      <c r="AX53" s="29">
        <v>46160</v>
      </c>
      <c r="AY53" s="29">
        <v>210449.9999</v>
      </c>
      <c r="AZ53" s="29">
        <v>278379.9999</v>
      </c>
      <c r="BA53" s="29">
        <v>3063202.9997</v>
      </c>
      <c r="BB53">
        <v>0.11</v>
      </c>
      <c r="BC53" s="25">
        <v>-8.3299999999999999E-2</v>
      </c>
      <c r="BD53">
        <v>9.4545454544999998</v>
      </c>
      <c r="BE53">
        <v>0</v>
      </c>
      <c r="BF53">
        <v>0.73239436619999998</v>
      </c>
      <c r="BG53">
        <v>0</v>
      </c>
    </row>
    <row r="54" spans="1:59" x14ac:dyDescent="0.35">
      <c r="A54" t="s">
        <v>101</v>
      </c>
      <c r="B54" s="18">
        <v>99.5</v>
      </c>
      <c r="C54" s="18">
        <v>-0.5</v>
      </c>
      <c r="D54" s="19">
        <v>-5.0000000000000001E-3</v>
      </c>
      <c r="E54" s="18">
        <v>99.8</v>
      </c>
      <c r="F54" s="18">
        <v>99.5</v>
      </c>
      <c r="G54" s="18">
        <v>99.9</v>
      </c>
      <c r="H54">
        <v>100</v>
      </c>
      <c r="I54" s="16">
        <v>146830</v>
      </c>
      <c r="J54" s="16">
        <v>14636616</v>
      </c>
      <c r="K54" s="35">
        <v>-4158335.5</v>
      </c>
      <c r="L54">
        <v>113.4</v>
      </c>
      <c r="M54">
        <v>89</v>
      </c>
      <c r="N54">
        <v>98.85</v>
      </c>
      <c r="O54">
        <v>95.75</v>
      </c>
      <c r="P54">
        <v>102.3</v>
      </c>
      <c r="Q54">
        <v>109.75</v>
      </c>
      <c r="R54" s="23">
        <v>100.18</v>
      </c>
      <c r="S54" s="23">
        <v>99.704999999999998</v>
      </c>
      <c r="T54" s="23">
        <v>102.515</v>
      </c>
      <c r="U54" s="23">
        <v>102.32</v>
      </c>
      <c r="V54" s="23">
        <v>100.24376669750001</v>
      </c>
      <c r="W54" s="23">
        <v>100.4719486667</v>
      </c>
      <c r="X54" s="23">
        <v>101.3046887086</v>
      </c>
      <c r="Y54" s="23">
        <v>101.4560997146</v>
      </c>
      <c r="Z54" s="22" t="s">
        <v>551</v>
      </c>
      <c r="AA54" s="24" t="s">
        <v>558</v>
      </c>
      <c r="AB54" s="24" t="s">
        <v>558</v>
      </c>
      <c r="AC54" s="23">
        <v>46.869015869800002</v>
      </c>
      <c r="AD54" s="24" t="s">
        <v>552</v>
      </c>
      <c r="AE54" s="23">
        <v>0.19083986159999999</v>
      </c>
      <c r="AF54" s="25">
        <v>1.4E-2</v>
      </c>
      <c r="AG54" t="s">
        <v>481</v>
      </c>
      <c r="AH54" s="23">
        <v>-58.849955076400001</v>
      </c>
      <c r="AI54" s="23">
        <v>28.947368421099998</v>
      </c>
      <c r="AJ54" s="23">
        <v>-81.578947368399994</v>
      </c>
      <c r="AK54" s="26">
        <v>174108</v>
      </c>
      <c r="AL54" s="26">
        <v>192433</v>
      </c>
      <c r="AM54" s="26">
        <v>212101</v>
      </c>
      <c r="AN54" s="30">
        <v>16160756.699999999</v>
      </c>
      <c r="AO54" s="30">
        <v>18397540.399999999</v>
      </c>
      <c r="AP54" s="30">
        <v>20526556.5</v>
      </c>
      <c r="AQ54" s="23" t="s">
        <v>553</v>
      </c>
      <c r="AR54" s="24" t="s">
        <v>555</v>
      </c>
      <c r="AS54" s="24" t="s">
        <v>555</v>
      </c>
      <c r="AT54" s="28">
        <v>-5.0000000000000001E-3</v>
      </c>
      <c r="AU54" s="27">
        <v>4.0000000000000001E-3</v>
      </c>
      <c r="AV54" s="28">
        <v>-6.0000000000000001E-3</v>
      </c>
      <c r="AW54" s="29">
        <v>9918766</v>
      </c>
      <c r="AX54" s="29">
        <v>68118513.5</v>
      </c>
      <c r="AY54" s="29">
        <v>138374106.5</v>
      </c>
      <c r="AZ54" s="29">
        <v>141836493.5</v>
      </c>
      <c r="BA54" s="29">
        <v>1323231868.5002999</v>
      </c>
      <c r="BB54">
        <v>11.61</v>
      </c>
      <c r="BC54" s="25">
        <v>-0.11310000000000001</v>
      </c>
      <c r="BD54">
        <v>8.5701981050999994</v>
      </c>
      <c r="BE54">
        <v>0</v>
      </c>
      <c r="BF54">
        <v>1.6647147398</v>
      </c>
      <c r="BG54">
        <v>0</v>
      </c>
    </row>
    <row r="55" spans="1:59" x14ac:dyDescent="0.35">
      <c r="A55" t="s">
        <v>119</v>
      </c>
      <c r="B55" s="20">
        <v>0.28999999999999998</v>
      </c>
      <c r="C55" s="20">
        <v>3.5000000000000003E-2</v>
      </c>
      <c r="D55" s="34">
        <v>0.13730000000000001</v>
      </c>
      <c r="E55" s="31">
        <v>0.255</v>
      </c>
      <c r="F55" s="18">
        <v>0.249</v>
      </c>
      <c r="G55" s="20">
        <v>0.28999999999999998</v>
      </c>
      <c r="H55">
        <v>0.255</v>
      </c>
      <c r="I55" s="16">
        <v>332950000</v>
      </c>
      <c r="J55" s="16">
        <v>91581040</v>
      </c>
      <c r="K55" s="21">
        <v>2634700</v>
      </c>
      <c r="L55">
        <v>0.28999999999999998</v>
      </c>
      <c r="M55">
        <v>0.153</v>
      </c>
      <c r="N55">
        <v>0.23200000000000001</v>
      </c>
      <c r="O55">
        <v>0.2175</v>
      </c>
      <c r="P55">
        <v>0.28999999999999998</v>
      </c>
      <c r="Q55">
        <v>0.28999999999999998</v>
      </c>
      <c r="R55" s="22">
        <v>0.24360000000000001</v>
      </c>
      <c r="S55" s="22">
        <v>0.22824</v>
      </c>
      <c r="T55" s="22">
        <v>0.22066</v>
      </c>
      <c r="U55" s="22">
        <v>0.20688500000000001</v>
      </c>
      <c r="V55" s="22">
        <v>0.2429144379</v>
      </c>
      <c r="W55" s="22">
        <v>0.23216534050000001</v>
      </c>
      <c r="X55" s="22">
        <v>0.22305646479999999</v>
      </c>
      <c r="Y55" s="22">
        <v>0.20919525350000001</v>
      </c>
      <c r="Z55" s="22" t="s">
        <v>551</v>
      </c>
      <c r="AA55" s="22" t="s">
        <v>551</v>
      </c>
      <c r="AB55" s="24" t="s">
        <v>558</v>
      </c>
      <c r="AC55" s="22">
        <v>76.425671988299996</v>
      </c>
      <c r="AD55" s="23" t="s">
        <v>567</v>
      </c>
      <c r="AE55" s="24">
        <v>5.2048792E-3</v>
      </c>
      <c r="AF55" s="25">
        <v>4.1799999999999997E-2</v>
      </c>
      <c r="AG55" t="s">
        <v>552</v>
      </c>
      <c r="AH55" s="22">
        <v>359.31899641579997</v>
      </c>
      <c r="AI55" s="22">
        <v>62.698412698399999</v>
      </c>
      <c r="AJ55" s="22">
        <v>0</v>
      </c>
      <c r="AK55" s="36">
        <v>84319000</v>
      </c>
      <c r="AL55" s="36">
        <v>65562667</v>
      </c>
      <c r="AM55" s="36">
        <v>59939500</v>
      </c>
      <c r="AN55" s="29">
        <v>20806276</v>
      </c>
      <c r="AO55" s="29">
        <v>16162984.666666601</v>
      </c>
      <c r="AP55" s="29">
        <v>14742806.5</v>
      </c>
      <c r="AQ55" s="22" t="s">
        <v>566</v>
      </c>
      <c r="AR55" s="24" t="s">
        <v>555</v>
      </c>
      <c r="AS55" s="24" t="s">
        <v>555</v>
      </c>
      <c r="AT55" s="27">
        <v>0.26640000000000003</v>
      </c>
      <c r="AU55" s="27">
        <v>0.2185</v>
      </c>
      <c r="AV55" s="27">
        <v>0.25540000000000002</v>
      </c>
      <c r="AW55" s="29">
        <v>10361110</v>
      </c>
      <c r="AX55" s="29">
        <v>16515830</v>
      </c>
      <c r="AY55" s="29">
        <v>17030730</v>
      </c>
      <c r="AZ55" s="29">
        <v>22102080</v>
      </c>
      <c r="BA55" s="29">
        <v>42041530.000100002</v>
      </c>
      <c r="BB55">
        <v>0</v>
      </c>
      <c r="BC55" s="25">
        <v>0</v>
      </c>
      <c r="BD55">
        <v>0</v>
      </c>
      <c r="BE55">
        <v>0</v>
      </c>
      <c r="BF55">
        <v>2.2307692308</v>
      </c>
      <c r="BG55">
        <v>0</v>
      </c>
    </row>
    <row r="56" spans="1:59" x14ac:dyDescent="0.35">
      <c r="A56" t="s">
        <v>591</v>
      </c>
      <c r="B56" s="18">
        <v>8.9</v>
      </c>
      <c r="C56" s="18">
        <v>-0.01</v>
      </c>
      <c r="D56" s="19">
        <v>-1.1000000000000001E-3</v>
      </c>
      <c r="E56" s="18">
        <v>8.9</v>
      </c>
      <c r="F56" s="18">
        <v>8.9</v>
      </c>
      <c r="G56" s="18">
        <v>8.9</v>
      </c>
      <c r="H56">
        <v>8.91</v>
      </c>
      <c r="I56" s="16">
        <v>1300</v>
      </c>
      <c r="J56" s="16">
        <v>11570</v>
      </c>
      <c r="K56" s="31">
        <v>0</v>
      </c>
      <c r="L56">
        <v>10.96</v>
      </c>
      <c r="M56">
        <v>8.0500000000000007</v>
      </c>
      <c r="N56">
        <v>8.6999999999999993</v>
      </c>
      <c r="O56">
        <v>8.1999999999999993</v>
      </c>
      <c r="P56">
        <v>8.91</v>
      </c>
      <c r="Q56">
        <v>9.3800000000000008</v>
      </c>
      <c r="R56" s="22">
        <v>8.8554999999999993</v>
      </c>
      <c r="S56" s="23">
        <v>8.9017999999999997</v>
      </c>
      <c r="T56" s="23">
        <v>9.0361999999999991</v>
      </c>
      <c r="U56" s="23">
        <v>9.4514999999999993</v>
      </c>
      <c r="V56" s="22">
        <v>8.8579130292000006</v>
      </c>
      <c r="W56" s="23">
        <v>8.9135409994000003</v>
      </c>
      <c r="X56" s="23">
        <v>9.0680108458999999</v>
      </c>
      <c r="Y56" s="23">
        <v>9.3089933524999999</v>
      </c>
      <c r="Z56" s="24" t="s">
        <v>558</v>
      </c>
      <c r="AA56" s="24" t="s">
        <v>558</v>
      </c>
      <c r="AB56" s="24" t="s">
        <v>558</v>
      </c>
      <c r="AC56" s="23">
        <v>51.823584750199998</v>
      </c>
      <c r="AD56" s="24" t="s">
        <v>552</v>
      </c>
      <c r="AE56" s="24">
        <v>-2.3396267700000001E-2</v>
      </c>
      <c r="AF56" s="25">
        <v>1.15E-2</v>
      </c>
      <c r="AG56" t="s">
        <v>481</v>
      </c>
      <c r="AH56" s="24">
        <v>40.660560643899998</v>
      </c>
      <c r="AI56" s="22">
        <v>56.589743589699999</v>
      </c>
      <c r="AJ56" s="24">
        <v>-44</v>
      </c>
      <c r="AK56" s="26">
        <v>26910</v>
      </c>
      <c r="AL56" s="26">
        <v>24260</v>
      </c>
      <c r="AM56" s="26">
        <v>19930</v>
      </c>
      <c r="AN56" s="30">
        <v>234820.3</v>
      </c>
      <c r="AO56" s="30">
        <v>212217.06666666601</v>
      </c>
      <c r="AP56" s="30">
        <v>174582.85</v>
      </c>
      <c r="AQ56" s="22" t="s">
        <v>556</v>
      </c>
      <c r="AR56" s="24" t="s">
        <v>555</v>
      </c>
      <c r="AS56" s="22" t="s">
        <v>569</v>
      </c>
      <c r="AT56" s="27">
        <v>3.0099999999999998E-2</v>
      </c>
      <c r="AU56" s="27">
        <v>1.14E-2</v>
      </c>
      <c r="AV56" s="27">
        <v>2.3E-2</v>
      </c>
      <c r="AW56" s="24">
        <v>0</v>
      </c>
      <c r="AX56" s="29">
        <v>8800</v>
      </c>
      <c r="AY56" s="29">
        <v>43024.999900000003</v>
      </c>
      <c r="AZ56" s="29">
        <v>4424.9998999999998</v>
      </c>
      <c r="BA56" s="29">
        <v>1041626.9998</v>
      </c>
      <c r="BB56">
        <v>0.21</v>
      </c>
      <c r="BC56" s="25">
        <v>-0.36359999999999998</v>
      </c>
      <c r="BD56">
        <v>42.380952381</v>
      </c>
      <c r="BE56">
        <v>0</v>
      </c>
      <c r="BF56">
        <v>1.0960591132999999</v>
      </c>
      <c r="BG56">
        <v>0</v>
      </c>
    </row>
    <row r="57" spans="1:59" x14ac:dyDescent="0.35">
      <c r="A57" t="s">
        <v>103</v>
      </c>
      <c r="B57" s="20">
        <v>6.1</v>
      </c>
      <c r="C57" s="20">
        <v>0.03</v>
      </c>
      <c r="D57" s="34">
        <v>4.8999999999999998E-3</v>
      </c>
      <c r="E57" s="20">
        <v>6.14</v>
      </c>
      <c r="F57" s="18">
        <v>5.95</v>
      </c>
      <c r="G57" s="20">
        <v>6.14</v>
      </c>
      <c r="H57">
        <v>6.07</v>
      </c>
      <c r="I57" s="16">
        <v>67900</v>
      </c>
      <c r="J57" s="16">
        <v>409670</v>
      </c>
      <c r="K57" s="21">
        <v>3908</v>
      </c>
      <c r="L57">
        <v>6.14</v>
      </c>
      <c r="M57">
        <v>5.01</v>
      </c>
      <c r="N57">
        <v>5.74</v>
      </c>
      <c r="O57">
        <v>5.42</v>
      </c>
      <c r="P57">
        <v>6.12</v>
      </c>
      <c r="Q57">
        <v>6.12</v>
      </c>
      <c r="R57" s="22">
        <v>5.8895</v>
      </c>
      <c r="S57" s="22">
        <v>5.7595999999999998</v>
      </c>
      <c r="T57" s="22">
        <v>5.5746000000000002</v>
      </c>
      <c r="U57" s="22">
        <v>5.4293500000000003</v>
      </c>
      <c r="V57" s="22">
        <v>5.8928311376</v>
      </c>
      <c r="W57" s="22">
        <v>5.7715445333000002</v>
      </c>
      <c r="X57" s="22">
        <v>5.6332400303999997</v>
      </c>
      <c r="Y57" s="22">
        <v>5.4797541345000003</v>
      </c>
      <c r="Z57" s="24" t="s">
        <v>558</v>
      </c>
      <c r="AA57" s="24" t="s">
        <v>558</v>
      </c>
      <c r="AB57" s="24" t="s">
        <v>558</v>
      </c>
      <c r="AC57" s="22">
        <v>76.100859343600007</v>
      </c>
      <c r="AD57" s="23" t="s">
        <v>567</v>
      </c>
      <c r="AE57" s="24">
        <v>5.0042456800000003E-2</v>
      </c>
      <c r="AF57" s="25">
        <v>2.8400000000000002E-2</v>
      </c>
      <c r="AG57" t="s">
        <v>481</v>
      </c>
      <c r="AH57" s="22">
        <v>284.3137254902</v>
      </c>
      <c r="AI57" s="24">
        <v>95.228494623700001</v>
      </c>
      <c r="AJ57" s="24">
        <v>-6.25</v>
      </c>
      <c r="AK57" s="26">
        <v>187890</v>
      </c>
      <c r="AL57" s="26">
        <v>158633</v>
      </c>
      <c r="AM57" s="26">
        <v>140495</v>
      </c>
      <c r="AN57" s="30">
        <v>1078338.8999999999</v>
      </c>
      <c r="AO57" s="30">
        <v>913820.73333333305</v>
      </c>
      <c r="AP57" s="30">
        <v>811026.85</v>
      </c>
      <c r="AQ57" s="23" t="s">
        <v>564</v>
      </c>
      <c r="AR57" s="24" t="s">
        <v>555</v>
      </c>
      <c r="AS57" s="24" t="s">
        <v>555</v>
      </c>
      <c r="AT57" s="27">
        <v>6.0900000000000003E-2</v>
      </c>
      <c r="AU57" s="27">
        <v>3.7400000000000003E-2</v>
      </c>
      <c r="AV57" s="27">
        <v>5.1700000000000003E-2</v>
      </c>
      <c r="AW57" s="29">
        <v>1971390.9997</v>
      </c>
      <c r="AX57" s="29">
        <v>2684115.9994000001</v>
      </c>
      <c r="AY57" s="29">
        <v>5045974.9994000001</v>
      </c>
      <c r="AZ57" s="29">
        <v>9438748.9993999992</v>
      </c>
      <c r="BA57" s="29">
        <v>2789732</v>
      </c>
      <c r="BB57">
        <v>0.22</v>
      </c>
      <c r="BC57" s="25">
        <v>-0.3125</v>
      </c>
      <c r="BD57">
        <v>27.727272727300001</v>
      </c>
      <c r="BE57">
        <v>0</v>
      </c>
      <c r="BF57">
        <v>1.6712328767</v>
      </c>
      <c r="BG57">
        <v>0</v>
      </c>
    </row>
    <row r="58" spans="1:59" x14ac:dyDescent="0.35">
      <c r="A58" t="s">
        <v>122</v>
      </c>
      <c r="B58" s="18">
        <v>35</v>
      </c>
      <c r="C58" s="18">
        <v>-0.4</v>
      </c>
      <c r="D58" s="19">
        <v>-1.1299999999999999E-2</v>
      </c>
      <c r="E58" s="31">
        <v>35.4</v>
      </c>
      <c r="F58" s="18">
        <v>34.799999999999997</v>
      </c>
      <c r="G58" s="20">
        <v>35.5</v>
      </c>
      <c r="H58">
        <v>35.4</v>
      </c>
      <c r="I58" s="16">
        <v>244900</v>
      </c>
      <c r="J58" s="16">
        <v>8599705</v>
      </c>
      <c r="K58" s="21">
        <v>1118990</v>
      </c>
      <c r="L58">
        <v>37.5</v>
      </c>
      <c r="M58">
        <v>31.944400000000002</v>
      </c>
      <c r="N58">
        <v>34.9</v>
      </c>
      <c r="O58">
        <v>33.28</v>
      </c>
      <c r="P58">
        <v>36.200000000000003</v>
      </c>
      <c r="Q58">
        <v>37.32</v>
      </c>
      <c r="R58" s="23">
        <v>36.049999999999997</v>
      </c>
      <c r="S58" s="23">
        <v>35.204000000000001</v>
      </c>
      <c r="T58" s="22">
        <v>34.266537</v>
      </c>
      <c r="U58" s="22">
        <v>33.941602500000002</v>
      </c>
      <c r="V58" s="23">
        <v>35.8669227683</v>
      </c>
      <c r="W58" s="23">
        <v>35.458881583</v>
      </c>
      <c r="X58" s="23">
        <v>35.217656941000001</v>
      </c>
      <c r="Y58" s="23">
        <v>35.424080875999998</v>
      </c>
      <c r="Z58" s="24" t="s">
        <v>558</v>
      </c>
      <c r="AA58" s="24" t="s">
        <v>558</v>
      </c>
      <c r="AB58" s="24" t="s">
        <v>558</v>
      </c>
      <c r="AC58" s="23">
        <v>37.256279210499997</v>
      </c>
      <c r="AD58" s="24" t="s">
        <v>552</v>
      </c>
      <c r="AE58" s="23">
        <v>0.1762647651</v>
      </c>
      <c r="AF58" s="25">
        <v>1.34E-2</v>
      </c>
      <c r="AG58" t="s">
        <v>481</v>
      </c>
      <c r="AH58" s="23">
        <v>-183.45266507560001</v>
      </c>
      <c r="AI58" s="23">
        <v>16.3220292253</v>
      </c>
      <c r="AJ58" s="24">
        <v>-89.743589743599998</v>
      </c>
      <c r="AK58" s="26">
        <v>273230</v>
      </c>
      <c r="AL58" s="26">
        <v>278453</v>
      </c>
      <c r="AM58" s="26">
        <v>248050</v>
      </c>
      <c r="AN58" s="30">
        <v>8573408</v>
      </c>
      <c r="AO58" s="30">
        <v>9141297</v>
      </c>
      <c r="AP58" s="30">
        <v>8290860.5</v>
      </c>
      <c r="AQ58" s="24" t="s">
        <v>555</v>
      </c>
      <c r="AR58" s="24" t="s">
        <v>555</v>
      </c>
      <c r="AS58" s="24" t="s">
        <v>555</v>
      </c>
      <c r="AT58" s="27">
        <v>5.11E-2</v>
      </c>
      <c r="AU58" s="28">
        <v>-3.5799999999999998E-2</v>
      </c>
      <c r="AV58" s="28">
        <v>-2.7799999999999998E-2</v>
      </c>
      <c r="AW58" s="29">
        <v>12203199.999700001</v>
      </c>
      <c r="AX58" s="29">
        <v>52285319.999399997</v>
      </c>
      <c r="AY58" s="29">
        <v>108131869.9992</v>
      </c>
      <c r="AZ58" s="29">
        <v>159470954.99880001</v>
      </c>
      <c r="BA58" s="29">
        <v>882071108.04649997</v>
      </c>
      <c r="BB58">
        <v>3.25</v>
      </c>
      <c r="BC58" s="25">
        <v>-3.0999999999999999E-3</v>
      </c>
      <c r="BD58">
        <v>10.7692307692</v>
      </c>
      <c r="BE58">
        <v>0</v>
      </c>
      <c r="BF58">
        <v>1.0561255280999999</v>
      </c>
      <c r="BG58">
        <v>0</v>
      </c>
    </row>
    <row r="59" spans="1:59" x14ac:dyDescent="0.35">
      <c r="A59" t="s">
        <v>5</v>
      </c>
      <c r="B59" s="18">
        <v>3.77</v>
      </c>
      <c r="C59" s="18">
        <v>-0.09</v>
      </c>
      <c r="D59" s="19">
        <v>-2.3300000000000001E-2</v>
      </c>
      <c r="E59" s="31">
        <v>3.86</v>
      </c>
      <c r="F59" s="18">
        <v>3.72</v>
      </c>
      <c r="G59" s="31">
        <v>3.86</v>
      </c>
      <c r="H59">
        <v>3.86</v>
      </c>
      <c r="I59" s="16">
        <v>8361000</v>
      </c>
      <c r="J59" s="16">
        <v>31735510</v>
      </c>
      <c r="K59" s="35">
        <v>-1721370</v>
      </c>
      <c r="L59">
        <v>9.89</v>
      </c>
      <c r="M59">
        <v>3.72</v>
      </c>
      <c r="N59">
        <v>3.74</v>
      </c>
      <c r="O59">
        <v>3.74</v>
      </c>
      <c r="P59">
        <v>4.12</v>
      </c>
      <c r="Q59">
        <v>4.6399999999999997</v>
      </c>
      <c r="R59" s="23">
        <v>4.16</v>
      </c>
      <c r="S59" s="23">
        <v>4.6504000000000003</v>
      </c>
      <c r="T59" s="23">
        <v>4.6711</v>
      </c>
      <c r="U59" s="23">
        <v>5.6953500000000004</v>
      </c>
      <c r="V59" s="23">
        <v>4.1787597517000004</v>
      </c>
      <c r="W59" s="23">
        <v>4.4796454715999996</v>
      </c>
      <c r="X59" s="23">
        <v>4.8729297085000001</v>
      </c>
      <c r="Y59" s="23">
        <v>5.9362608996999997</v>
      </c>
      <c r="Z59" s="23" t="s">
        <v>480</v>
      </c>
      <c r="AA59" s="23" t="s">
        <v>480</v>
      </c>
      <c r="AB59" s="24" t="s">
        <v>558</v>
      </c>
      <c r="AC59" s="23">
        <v>26.9547701537</v>
      </c>
      <c r="AD59" s="22" t="s">
        <v>577</v>
      </c>
      <c r="AE59" s="24">
        <v>-0.2097936396</v>
      </c>
      <c r="AF59" s="25">
        <v>4.1000000000000002E-2</v>
      </c>
      <c r="AG59" t="s">
        <v>552</v>
      </c>
      <c r="AH59" s="23">
        <v>-150.71023632079999</v>
      </c>
      <c r="AI59" s="23">
        <v>7.9858568791</v>
      </c>
      <c r="AJ59" s="24">
        <v>-93.333333333300004</v>
      </c>
      <c r="AK59" s="36">
        <v>7486900</v>
      </c>
      <c r="AL59" s="36">
        <v>6688133</v>
      </c>
      <c r="AM59" s="36">
        <v>6802600</v>
      </c>
      <c r="AN59" s="29">
        <v>28281613</v>
      </c>
      <c r="AO59" s="29">
        <v>26111250</v>
      </c>
      <c r="AP59" s="29">
        <v>27454719.5</v>
      </c>
      <c r="AQ59" s="24" t="s">
        <v>555</v>
      </c>
      <c r="AR59" s="24" t="s">
        <v>555</v>
      </c>
      <c r="AS59" s="24" t="s">
        <v>555</v>
      </c>
      <c r="AT59" s="28">
        <v>-0.22750000000000001</v>
      </c>
      <c r="AU59" s="28">
        <v>-0.1024</v>
      </c>
      <c r="AV59" s="28">
        <v>-5.9900000000000002E-2</v>
      </c>
      <c r="AW59" s="30">
        <v>-23410019.999899998</v>
      </c>
      <c r="AX59" s="30">
        <v>-83291760</v>
      </c>
      <c r="AY59" s="30">
        <v>-95942660.000200003</v>
      </c>
      <c r="AZ59" s="30">
        <v>-155573011.9998</v>
      </c>
      <c r="BA59" s="30">
        <v>-1732589563.0012</v>
      </c>
      <c r="BB59">
        <v>0.13</v>
      </c>
      <c r="BC59" s="25">
        <v>-0.85709999999999997</v>
      </c>
      <c r="BD59">
        <v>29</v>
      </c>
      <c r="BE59">
        <v>0</v>
      </c>
      <c r="BF59">
        <v>0.66490299819999998</v>
      </c>
      <c r="BG59">
        <v>0</v>
      </c>
    </row>
    <row r="60" spans="1:59" x14ac:dyDescent="0.35">
      <c r="A60" t="s">
        <v>126</v>
      </c>
      <c r="B60" s="31">
        <v>62.05</v>
      </c>
      <c r="C60" s="31">
        <v>0</v>
      </c>
      <c r="D60" s="32">
        <v>0</v>
      </c>
      <c r="E60" s="31">
        <v>62.05</v>
      </c>
      <c r="F60" s="18">
        <v>62</v>
      </c>
      <c r="G60" s="31">
        <v>62.05</v>
      </c>
      <c r="H60">
        <v>62.05</v>
      </c>
      <c r="I60" s="16">
        <v>1430</v>
      </c>
      <c r="J60" s="16">
        <v>88685</v>
      </c>
      <c r="K60" s="21">
        <v>57660</v>
      </c>
      <c r="L60">
        <v>80</v>
      </c>
      <c r="M60">
        <v>47.541699999999999</v>
      </c>
      <c r="N60">
        <v>61</v>
      </c>
      <c r="O60">
        <v>59.166699999999999</v>
      </c>
      <c r="P60">
        <v>64.52</v>
      </c>
      <c r="Q60">
        <v>66.680000000000007</v>
      </c>
      <c r="R60" s="23">
        <v>62.615000000000002</v>
      </c>
      <c r="S60" s="23">
        <v>63.064999999999998</v>
      </c>
      <c r="T60" s="23">
        <v>64.096999999999994</v>
      </c>
      <c r="U60" s="23">
        <v>64.330001499999995</v>
      </c>
      <c r="V60" s="23">
        <v>62.481777857399997</v>
      </c>
      <c r="W60" s="23">
        <v>63.093410402400004</v>
      </c>
      <c r="X60" s="23">
        <v>63.512515890400003</v>
      </c>
      <c r="Y60" s="22">
        <v>61.946321633099998</v>
      </c>
      <c r="Z60" s="23" t="s">
        <v>480</v>
      </c>
      <c r="AA60" s="24" t="s">
        <v>558</v>
      </c>
      <c r="AB60" s="24" t="s">
        <v>558</v>
      </c>
      <c r="AC60" s="23">
        <v>46.887739205800003</v>
      </c>
      <c r="AD60" s="24" t="s">
        <v>552</v>
      </c>
      <c r="AE60" s="24">
        <v>-0.26658486069999998</v>
      </c>
      <c r="AF60" s="25">
        <v>2.86E-2</v>
      </c>
      <c r="AG60" t="s">
        <v>481</v>
      </c>
      <c r="AH60" s="24">
        <v>-41.010567569499997</v>
      </c>
      <c r="AI60" s="24">
        <v>20.2136752137</v>
      </c>
      <c r="AJ60" s="24">
        <v>-82.5</v>
      </c>
      <c r="AK60" s="26">
        <v>108661</v>
      </c>
      <c r="AL60" s="26">
        <v>73045</v>
      </c>
      <c r="AM60" s="26">
        <v>161161</v>
      </c>
      <c r="AN60" s="30">
        <v>2115964</v>
      </c>
      <c r="AO60" s="30">
        <v>1448426.33333333</v>
      </c>
      <c r="AP60" s="30">
        <v>7671544.9500000002</v>
      </c>
      <c r="AQ60" s="24" t="s">
        <v>559</v>
      </c>
      <c r="AR60" s="24" t="s">
        <v>555</v>
      </c>
      <c r="AS60" s="24" t="s">
        <v>555</v>
      </c>
      <c r="AT60" s="28">
        <v>-1.8200000000000001E-2</v>
      </c>
      <c r="AU60" s="28">
        <v>-7.1999999999999998E-3</v>
      </c>
      <c r="AV60" s="27">
        <v>1.72E-2</v>
      </c>
      <c r="AW60" s="29">
        <v>66885</v>
      </c>
      <c r="AX60" s="29">
        <v>262585</v>
      </c>
      <c r="AY60" s="29">
        <v>32041309.5</v>
      </c>
      <c r="AZ60" s="29">
        <v>62815878</v>
      </c>
      <c r="BA60" s="29">
        <v>580330331.70029998</v>
      </c>
      <c r="BB60">
        <v>1.85</v>
      </c>
      <c r="BC60" s="25">
        <v>-8.8700000000000001E-2</v>
      </c>
      <c r="BD60">
        <v>33.540540540499997</v>
      </c>
      <c r="BE60">
        <v>0</v>
      </c>
      <c r="BF60">
        <v>5.9095238094999996</v>
      </c>
      <c r="BG60">
        <v>0</v>
      </c>
    </row>
    <row r="61" spans="1:59" x14ac:dyDescent="0.35">
      <c r="A61" t="s">
        <v>128</v>
      </c>
      <c r="B61" s="20">
        <v>250</v>
      </c>
      <c r="C61" s="20">
        <v>20</v>
      </c>
      <c r="D61" s="34">
        <v>8.6999999999999994E-2</v>
      </c>
      <c r="E61" s="31">
        <v>230</v>
      </c>
      <c r="F61" s="18">
        <v>220</v>
      </c>
      <c r="G61" s="20">
        <v>263</v>
      </c>
      <c r="H61">
        <v>230</v>
      </c>
      <c r="I61" s="16">
        <v>1980</v>
      </c>
      <c r="J61" s="16">
        <v>471220</v>
      </c>
      <c r="K61" s="31">
        <v>0</v>
      </c>
      <c r="L61">
        <v>263</v>
      </c>
      <c r="M61">
        <v>151.1</v>
      </c>
      <c r="N61">
        <v>160.65</v>
      </c>
      <c r="O61">
        <v>155.19999999999999</v>
      </c>
      <c r="P61">
        <v>256.5</v>
      </c>
      <c r="Q61">
        <v>276.5</v>
      </c>
      <c r="R61" s="22">
        <v>183.73</v>
      </c>
      <c r="S61" s="22">
        <v>175.374</v>
      </c>
      <c r="T61" s="22">
        <v>173.80799999999999</v>
      </c>
      <c r="U61" s="22">
        <v>166.02950000000001</v>
      </c>
      <c r="V61" s="22">
        <v>190.43204384969999</v>
      </c>
      <c r="W61" s="22">
        <v>179.95383006150001</v>
      </c>
      <c r="X61" s="22">
        <v>173.8848218759</v>
      </c>
      <c r="Y61" s="22">
        <v>166.53022212299999</v>
      </c>
      <c r="Z61" s="22" t="s">
        <v>551</v>
      </c>
      <c r="AA61" s="22" t="s">
        <v>551</v>
      </c>
      <c r="AB61" s="24" t="s">
        <v>558</v>
      </c>
      <c r="AC61" s="22">
        <v>69.305431792099995</v>
      </c>
      <c r="AD61" s="24" t="s">
        <v>552</v>
      </c>
      <c r="AE61" s="22">
        <v>5.5439337329000002</v>
      </c>
      <c r="AF61" s="25">
        <v>6.2399999999999997E-2</v>
      </c>
      <c r="AG61" t="s">
        <v>482</v>
      </c>
      <c r="AH61" s="22">
        <v>282.56060501680003</v>
      </c>
      <c r="AI61" s="22">
        <v>94.786059351299997</v>
      </c>
      <c r="AJ61" s="23">
        <v>-12.380952381</v>
      </c>
      <c r="AK61" s="22">
        <v>729</v>
      </c>
      <c r="AL61" s="22">
        <v>589</v>
      </c>
      <c r="AM61" s="22">
        <v>466</v>
      </c>
      <c r="AN61" s="29">
        <v>154067.29999999999</v>
      </c>
      <c r="AO61" s="29">
        <v>121276.46666666601</v>
      </c>
      <c r="AP61" s="29">
        <v>95040.35</v>
      </c>
      <c r="AQ61" s="24" t="s">
        <v>555</v>
      </c>
      <c r="AR61" s="24" t="s">
        <v>555</v>
      </c>
      <c r="AS61" s="24" t="s">
        <v>555</v>
      </c>
      <c r="AT61" s="27">
        <v>0.32979999999999998</v>
      </c>
      <c r="AU61" s="27">
        <v>0.32279999999999998</v>
      </c>
      <c r="AV61" s="27">
        <v>0.55469999999999997</v>
      </c>
      <c r="AW61" s="24">
        <v>0</v>
      </c>
      <c r="AX61" s="29">
        <v>33059</v>
      </c>
      <c r="AY61" s="29">
        <v>33059</v>
      </c>
      <c r="AZ61" s="29">
        <v>33059</v>
      </c>
      <c r="BA61" s="29">
        <v>19614</v>
      </c>
      <c r="BB61">
        <v>26.98</v>
      </c>
      <c r="BC61" s="25">
        <v>4.7576999999999998</v>
      </c>
      <c r="BD61">
        <v>9.2661230540999995</v>
      </c>
      <c r="BE61">
        <v>0</v>
      </c>
      <c r="BF61">
        <v>2.9219261337</v>
      </c>
      <c r="BG61">
        <v>0</v>
      </c>
    </row>
    <row r="62" spans="1:59" x14ac:dyDescent="0.35">
      <c r="A62" t="s">
        <v>649</v>
      </c>
      <c r="B62" s="18">
        <v>7.6</v>
      </c>
      <c r="C62" s="18">
        <v>-0.01</v>
      </c>
      <c r="D62" s="19">
        <v>-1.2999999999999999E-3</v>
      </c>
      <c r="E62" s="31">
        <v>7.61</v>
      </c>
      <c r="F62" s="18">
        <v>7</v>
      </c>
      <c r="G62" s="31">
        <v>7.61</v>
      </c>
      <c r="H62">
        <v>7.61</v>
      </c>
      <c r="I62" s="16">
        <v>3538800</v>
      </c>
      <c r="J62" s="16">
        <v>26323506</v>
      </c>
      <c r="K62" s="35">
        <v>-3720900</v>
      </c>
      <c r="L62">
        <v>11.22</v>
      </c>
      <c r="M62">
        <v>7</v>
      </c>
      <c r="N62">
        <v>7.3</v>
      </c>
      <c r="O62">
        <v>7.3</v>
      </c>
      <c r="P62">
        <v>8.4600000000000009</v>
      </c>
      <c r="Q62">
        <v>9.61</v>
      </c>
      <c r="R62" s="23">
        <v>8.7725000000000009</v>
      </c>
      <c r="S62" s="23">
        <v>8.7146000000000008</v>
      </c>
      <c r="T62" s="23">
        <v>9.0548000000000002</v>
      </c>
      <c r="U62" s="24">
        <v>0</v>
      </c>
      <c r="V62" s="23">
        <v>8.5001034724999993</v>
      </c>
      <c r="W62" s="23">
        <v>8.7432321675000004</v>
      </c>
      <c r="X62" s="23">
        <v>9.1429769047999994</v>
      </c>
      <c r="Y62" s="24">
        <v>0</v>
      </c>
      <c r="Z62" s="23" t="s">
        <v>480</v>
      </c>
      <c r="AA62" s="24" t="s">
        <v>558</v>
      </c>
      <c r="AB62" s="24" t="s">
        <v>558</v>
      </c>
      <c r="AC62" s="23">
        <v>24.9902009849</v>
      </c>
      <c r="AD62" s="22" t="s">
        <v>577</v>
      </c>
      <c r="AE62" s="23">
        <v>-8.8017196199999995E-2</v>
      </c>
      <c r="AF62" s="25">
        <v>4.24E-2</v>
      </c>
      <c r="AG62" t="s">
        <v>552</v>
      </c>
      <c r="AH62" s="23">
        <v>-215.8310662003</v>
      </c>
      <c r="AI62" s="24">
        <v>0</v>
      </c>
      <c r="AJ62" s="22">
        <v>-72.222222222200003</v>
      </c>
      <c r="AK62" s="36">
        <v>3285400</v>
      </c>
      <c r="AL62" s="36">
        <v>2659140</v>
      </c>
      <c r="AM62" s="36">
        <v>3053560</v>
      </c>
      <c r="AN62" s="29">
        <v>23283816.399999999</v>
      </c>
      <c r="AO62" s="29">
        <v>19699777.399999999</v>
      </c>
      <c r="AP62" s="29">
        <v>24723409.550000001</v>
      </c>
      <c r="AQ62" s="23" t="s">
        <v>564</v>
      </c>
      <c r="AR62" s="24" t="s">
        <v>555</v>
      </c>
      <c r="AS62" s="24" t="s">
        <v>555</v>
      </c>
      <c r="AT62" s="28">
        <v>-0.13439999999999999</v>
      </c>
      <c r="AU62" s="28">
        <v>-0.18279999999999999</v>
      </c>
      <c r="AV62" s="28">
        <v>-0.12139999999999999</v>
      </c>
      <c r="AW62" s="30">
        <v>-8779191</v>
      </c>
      <c r="AX62" s="30">
        <v>-2109465.0003999998</v>
      </c>
      <c r="AY62" s="30">
        <v>-12073672.000399999</v>
      </c>
      <c r="AZ62" s="29">
        <v>28705814.999600001</v>
      </c>
      <c r="BA62" s="24">
        <v>0</v>
      </c>
      <c r="BB62">
        <v>0.4</v>
      </c>
      <c r="BC62" s="25">
        <v>0</v>
      </c>
      <c r="BD62">
        <v>19</v>
      </c>
      <c r="BE62">
        <v>0</v>
      </c>
      <c r="BF62">
        <v>1.0396716826000001</v>
      </c>
      <c r="BG62">
        <v>0</v>
      </c>
    </row>
    <row r="63" spans="1:59" x14ac:dyDescent="0.35">
      <c r="A63" t="s">
        <v>622</v>
      </c>
      <c r="B63" s="20">
        <v>4.5</v>
      </c>
      <c r="C63" s="20">
        <v>0.17</v>
      </c>
      <c r="D63" s="34">
        <v>3.9300000000000002E-2</v>
      </c>
      <c r="E63" s="31">
        <v>4.33</v>
      </c>
      <c r="F63" s="18">
        <v>4.21</v>
      </c>
      <c r="G63" s="20">
        <v>4.5</v>
      </c>
      <c r="H63">
        <v>4.33</v>
      </c>
      <c r="I63" s="16">
        <v>2310000</v>
      </c>
      <c r="J63" s="16">
        <v>10083560</v>
      </c>
      <c r="K63" s="21">
        <v>535160</v>
      </c>
      <c r="L63">
        <v>5.98</v>
      </c>
      <c r="M63">
        <v>4.21</v>
      </c>
      <c r="N63">
        <v>4.2699999999999996</v>
      </c>
      <c r="O63">
        <v>4.2699999999999996</v>
      </c>
      <c r="P63">
        <v>4.5199999999999996</v>
      </c>
      <c r="Q63">
        <v>4.84</v>
      </c>
      <c r="R63" s="23">
        <v>4.6025</v>
      </c>
      <c r="S63" s="23">
        <v>4.7282000000000002</v>
      </c>
      <c r="T63" s="23">
        <v>4.8212000000000002</v>
      </c>
      <c r="U63" s="24">
        <v>0</v>
      </c>
      <c r="V63" s="23">
        <v>4.5866671203999996</v>
      </c>
      <c r="W63" s="23">
        <v>4.7014015634000001</v>
      </c>
      <c r="X63" s="23">
        <v>4.8146739373000003</v>
      </c>
      <c r="Y63" s="24">
        <v>0</v>
      </c>
      <c r="Z63" s="23" t="s">
        <v>480</v>
      </c>
      <c r="AA63" s="24" t="s">
        <v>558</v>
      </c>
      <c r="AB63" s="24" t="s">
        <v>558</v>
      </c>
      <c r="AC63" s="23">
        <v>41.490680649600002</v>
      </c>
      <c r="AD63" s="24" t="s">
        <v>552</v>
      </c>
      <c r="AE63" s="24">
        <v>-7.6450932299999996E-2</v>
      </c>
      <c r="AF63" s="25">
        <v>3.0700000000000002E-2</v>
      </c>
      <c r="AG63" t="s">
        <v>552</v>
      </c>
      <c r="AH63" s="23">
        <v>-120.95639943739999</v>
      </c>
      <c r="AI63" s="24">
        <v>0</v>
      </c>
      <c r="AJ63" s="22">
        <v>-45.283018867899997</v>
      </c>
      <c r="AK63" s="36">
        <v>1749200</v>
      </c>
      <c r="AL63" s="36">
        <v>1454400</v>
      </c>
      <c r="AM63" s="36">
        <v>1527750</v>
      </c>
      <c r="AN63" s="29">
        <v>7501099</v>
      </c>
      <c r="AO63" s="29">
        <v>6339472</v>
      </c>
      <c r="AP63" s="29">
        <v>6803868</v>
      </c>
      <c r="AQ63" s="24" t="s">
        <v>555</v>
      </c>
      <c r="AR63" s="22" t="s">
        <v>581</v>
      </c>
      <c r="AS63" s="24" t="s">
        <v>555</v>
      </c>
      <c r="AT63" s="28">
        <v>-7.7899999999999997E-2</v>
      </c>
      <c r="AU63" s="28">
        <v>-2.81E-2</v>
      </c>
      <c r="AV63" s="27">
        <v>2.2000000000000001E-3</v>
      </c>
      <c r="AW63" s="29">
        <v>2306430</v>
      </c>
      <c r="AX63" s="29">
        <v>12780829</v>
      </c>
      <c r="AY63" s="29">
        <v>19826007</v>
      </c>
      <c r="AZ63" s="29">
        <v>44419377.000100002</v>
      </c>
      <c r="BA63" s="24">
        <v>0</v>
      </c>
      <c r="BB63">
        <v>0.76</v>
      </c>
      <c r="BC63" s="25">
        <v>-0.05</v>
      </c>
      <c r="BD63">
        <v>5.9210526316000003</v>
      </c>
      <c r="BE63">
        <v>0</v>
      </c>
      <c r="BF63">
        <v>1.6981132075000001</v>
      </c>
      <c r="BG63">
        <v>0</v>
      </c>
    </row>
    <row r="64" spans="1:59" x14ac:dyDescent="0.35">
      <c r="A64" t="s">
        <v>443</v>
      </c>
      <c r="B64" s="18">
        <v>16</v>
      </c>
      <c r="C64" s="18">
        <v>-0.16</v>
      </c>
      <c r="D64" s="19">
        <v>-9.9000000000000008E-3</v>
      </c>
      <c r="E64" s="31">
        <v>16.16</v>
      </c>
      <c r="F64" s="18">
        <v>16</v>
      </c>
      <c r="G64" s="31">
        <v>16.16</v>
      </c>
      <c r="H64">
        <v>16.16</v>
      </c>
      <c r="I64" s="16">
        <v>692900</v>
      </c>
      <c r="J64" s="16">
        <v>11127148</v>
      </c>
      <c r="K64" s="21">
        <v>8805342</v>
      </c>
      <c r="L64">
        <v>19.2</v>
      </c>
      <c r="M64">
        <v>14</v>
      </c>
      <c r="N64">
        <v>15.75</v>
      </c>
      <c r="O64">
        <v>14.44</v>
      </c>
      <c r="P64">
        <v>16.170000000000002</v>
      </c>
      <c r="Q64">
        <v>17.07</v>
      </c>
      <c r="R64" s="22">
        <v>15.662000000000001</v>
      </c>
      <c r="S64" s="22">
        <v>15.837199999999999</v>
      </c>
      <c r="T64" s="22">
        <v>15.759399999999999</v>
      </c>
      <c r="U64" s="23">
        <v>16.727900000000002</v>
      </c>
      <c r="V64" s="22">
        <v>15.739729365000001</v>
      </c>
      <c r="W64" s="22">
        <v>15.781313968199999</v>
      </c>
      <c r="X64" s="22">
        <v>15.987451027000001</v>
      </c>
      <c r="Y64" s="23">
        <v>16.248935575099999</v>
      </c>
      <c r="Z64" s="24" t="s">
        <v>558</v>
      </c>
      <c r="AA64" s="24" t="s">
        <v>558</v>
      </c>
      <c r="AB64" s="24" t="s">
        <v>558</v>
      </c>
      <c r="AC64" s="23">
        <v>56.469161058600001</v>
      </c>
      <c r="AD64" s="24" t="s">
        <v>552</v>
      </c>
      <c r="AE64" s="22">
        <v>-4.8586272600000001E-2</v>
      </c>
      <c r="AF64" s="25">
        <v>1.6799999999999999E-2</v>
      </c>
      <c r="AG64" t="s">
        <v>481</v>
      </c>
      <c r="AH64" s="22">
        <v>78.061376502100003</v>
      </c>
      <c r="AI64" s="24">
        <v>95.175231808899994</v>
      </c>
      <c r="AJ64" s="23">
        <v>-8.5714285714000003</v>
      </c>
      <c r="AK64" s="26">
        <v>1471920</v>
      </c>
      <c r="AL64" s="26">
        <v>1431840</v>
      </c>
      <c r="AM64" s="26">
        <v>1182890</v>
      </c>
      <c r="AN64" s="30">
        <v>22309005.399999999</v>
      </c>
      <c r="AO64" s="30">
        <v>21745556.399999999</v>
      </c>
      <c r="AP64" s="30">
        <v>18053008.100000001</v>
      </c>
      <c r="AQ64" s="23" t="s">
        <v>560</v>
      </c>
      <c r="AR64" s="23" t="s">
        <v>554</v>
      </c>
      <c r="AS64" s="24" t="s">
        <v>555</v>
      </c>
      <c r="AT64" s="28">
        <v>-1.11E-2</v>
      </c>
      <c r="AU64" s="27">
        <v>2.4299999999999999E-2</v>
      </c>
      <c r="AV64" s="27">
        <v>1.9099999999999999E-2</v>
      </c>
      <c r="AW64" s="29">
        <v>79350822</v>
      </c>
      <c r="AX64" s="29">
        <v>109157566</v>
      </c>
      <c r="AY64" s="29">
        <v>193278676</v>
      </c>
      <c r="AZ64" s="29">
        <v>261478084</v>
      </c>
      <c r="BA64" s="29">
        <v>1587624467.9972</v>
      </c>
      <c r="BB64">
        <v>0.76</v>
      </c>
      <c r="BC64" s="25">
        <v>1.3299999999999999E-2</v>
      </c>
      <c r="BD64">
        <v>21.052631578900002</v>
      </c>
      <c r="BE64">
        <v>0</v>
      </c>
      <c r="BF64">
        <v>4.0100250626999996</v>
      </c>
      <c r="BG64">
        <v>0</v>
      </c>
    </row>
    <row r="65" spans="1:59" x14ac:dyDescent="0.35">
      <c r="A65" t="s">
        <v>131</v>
      </c>
      <c r="B65" s="18">
        <v>0.30499999999999999</v>
      </c>
      <c r="C65" s="18">
        <v>-5.0000000000000001E-3</v>
      </c>
      <c r="D65" s="19">
        <v>-1.61E-2</v>
      </c>
      <c r="E65" s="31">
        <v>0.31</v>
      </c>
      <c r="F65" s="18">
        <v>0.30499999999999999</v>
      </c>
      <c r="G65" s="31">
        <v>0.31</v>
      </c>
      <c r="H65">
        <v>0.31</v>
      </c>
      <c r="I65" s="16">
        <v>60000</v>
      </c>
      <c r="J65" s="16">
        <v>18350</v>
      </c>
      <c r="K65" s="31">
        <v>0</v>
      </c>
      <c r="L65">
        <v>0.48</v>
      </c>
      <c r="M65">
        <v>0.3</v>
      </c>
      <c r="N65">
        <v>0.30249999999999999</v>
      </c>
      <c r="O65">
        <v>0.3</v>
      </c>
      <c r="P65">
        <v>0.3125</v>
      </c>
      <c r="Q65">
        <v>0.33500000000000002</v>
      </c>
      <c r="R65" s="23">
        <v>0.318</v>
      </c>
      <c r="S65" s="23">
        <v>0.31950000000000001</v>
      </c>
      <c r="T65" s="23">
        <v>0.34544999999999998</v>
      </c>
      <c r="U65" s="23">
        <v>0.37052499999999999</v>
      </c>
      <c r="V65" s="23">
        <v>0.31547634330000002</v>
      </c>
      <c r="W65" s="23">
        <v>0.32470334080000002</v>
      </c>
      <c r="X65" s="23">
        <v>0.34057915599999999</v>
      </c>
      <c r="Y65" s="23">
        <v>0.36629948820000002</v>
      </c>
      <c r="Z65" s="23" t="s">
        <v>480</v>
      </c>
      <c r="AA65" s="24" t="s">
        <v>558</v>
      </c>
      <c r="AB65" s="23" t="s">
        <v>480</v>
      </c>
      <c r="AC65" s="23">
        <v>36.797200378299998</v>
      </c>
      <c r="AD65" s="24" t="s">
        <v>552</v>
      </c>
      <c r="AE65" s="24">
        <v>-3.7457192999999999E-3</v>
      </c>
      <c r="AF65" s="25">
        <v>3.04E-2</v>
      </c>
      <c r="AG65" t="s">
        <v>552</v>
      </c>
      <c r="AH65" s="23">
        <v>-125.468164794</v>
      </c>
      <c r="AI65" s="24">
        <v>22.222222222199999</v>
      </c>
      <c r="AJ65" s="23">
        <v>-83.333333333300004</v>
      </c>
      <c r="AK65" s="26">
        <v>510000</v>
      </c>
      <c r="AL65" s="26">
        <v>667333</v>
      </c>
      <c r="AM65" s="26">
        <v>560000</v>
      </c>
      <c r="AN65" s="30">
        <v>150305</v>
      </c>
      <c r="AO65" s="30">
        <v>204210</v>
      </c>
      <c r="AP65" s="30">
        <v>172520</v>
      </c>
      <c r="AQ65" s="23" t="s">
        <v>560</v>
      </c>
      <c r="AR65" s="23" t="s">
        <v>554</v>
      </c>
      <c r="AS65" s="24" t="s">
        <v>555</v>
      </c>
      <c r="AT65" s="28">
        <v>-1.61E-2</v>
      </c>
      <c r="AU65" s="28">
        <v>-4.6899999999999997E-2</v>
      </c>
      <c r="AV65" s="28">
        <v>-1.61E-2</v>
      </c>
      <c r="AW65" s="24">
        <v>0</v>
      </c>
      <c r="AX65" s="30">
        <v>-29700</v>
      </c>
      <c r="AY65" s="29">
        <v>27499.999899999999</v>
      </c>
      <c r="AZ65" s="29">
        <v>40450</v>
      </c>
      <c r="BA65" s="30">
        <v>-199115</v>
      </c>
      <c r="BB65">
        <v>0</v>
      </c>
      <c r="BC65" s="25">
        <v>0</v>
      </c>
      <c r="BD65">
        <v>0</v>
      </c>
      <c r="BE65">
        <v>0</v>
      </c>
      <c r="BF65">
        <v>0.3144329897</v>
      </c>
      <c r="BG65">
        <v>0</v>
      </c>
    </row>
    <row r="66" spans="1:59" x14ac:dyDescent="0.35">
      <c r="A66" t="s">
        <v>96</v>
      </c>
      <c r="B66" s="31">
        <v>15.3</v>
      </c>
      <c r="C66" s="31">
        <v>0</v>
      </c>
      <c r="D66" s="32">
        <v>0</v>
      </c>
      <c r="E66" s="20">
        <v>15.4</v>
      </c>
      <c r="F66" s="18">
        <v>15.22</v>
      </c>
      <c r="G66" s="20">
        <v>15.52</v>
      </c>
      <c r="H66">
        <v>15.3</v>
      </c>
      <c r="I66" s="16">
        <v>168100</v>
      </c>
      <c r="J66" s="16">
        <v>2596470</v>
      </c>
      <c r="K66" s="31">
        <v>0</v>
      </c>
      <c r="L66">
        <v>18.600000000000001</v>
      </c>
      <c r="M66">
        <v>15</v>
      </c>
      <c r="N66">
        <v>15.25</v>
      </c>
      <c r="O66">
        <v>14.25</v>
      </c>
      <c r="P66">
        <v>15.51</v>
      </c>
      <c r="Q66">
        <v>15.98</v>
      </c>
      <c r="R66" s="23">
        <v>15.484</v>
      </c>
      <c r="S66" s="23">
        <v>15.5496</v>
      </c>
      <c r="T66" s="23">
        <v>15.648400000000001</v>
      </c>
      <c r="U66" s="23">
        <v>15.8927</v>
      </c>
      <c r="V66" s="23">
        <v>15.459277155100001</v>
      </c>
      <c r="W66" s="23">
        <v>15.5363475881</v>
      </c>
      <c r="X66" s="23">
        <v>15.646168769799999</v>
      </c>
      <c r="Y66" s="23">
        <v>15.777778724799999</v>
      </c>
      <c r="Z66" s="23" t="s">
        <v>480</v>
      </c>
      <c r="AA66" s="24" t="s">
        <v>558</v>
      </c>
      <c r="AB66" s="24" t="s">
        <v>558</v>
      </c>
      <c r="AC66" s="23">
        <v>40.712333337099999</v>
      </c>
      <c r="AD66" s="24" t="s">
        <v>552</v>
      </c>
      <c r="AE66" s="24">
        <v>-4.0132081600000001E-2</v>
      </c>
      <c r="AF66" s="25">
        <v>1.43E-2</v>
      </c>
      <c r="AG66" t="s">
        <v>481</v>
      </c>
      <c r="AH66" s="23">
        <v>-107.5032104201</v>
      </c>
      <c r="AI66" s="23">
        <v>24</v>
      </c>
      <c r="AJ66" s="24">
        <v>-80</v>
      </c>
      <c r="AK66" s="36">
        <v>44580</v>
      </c>
      <c r="AL66" s="36">
        <v>36680</v>
      </c>
      <c r="AM66" s="36">
        <v>29740</v>
      </c>
      <c r="AN66" s="29">
        <v>639228.80000000005</v>
      </c>
      <c r="AO66" s="29">
        <v>534958.53333333298</v>
      </c>
      <c r="AP66" s="29">
        <v>435583.9</v>
      </c>
      <c r="AQ66" s="24" t="s">
        <v>555</v>
      </c>
      <c r="AR66" s="24" t="s">
        <v>555</v>
      </c>
      <c r="AS66" s="24" t="s">
        <v>555</v>
      </c>
      <c r="AT66" s="28">
        <v>-1.29E-2</v>
      </c>
      <c r="AU66" s="28">
        <v>-1.9199999999999998E-2</v>
      </c>
      <c r="AV66" s="28">
        <v>-1.29E-2</v>
      </c>
      <c r="AW66" s="24">
        <v>0</v>
      </c>
      <c r="AX66" s="30">
        <v>-3080</v>
      </c>
      <c r="AY66" s="29">
        <v>34518</v>
      </c>
      <c r="AZ66" s="29">
        <v>15059656</v>
      </c>
      <c r="BA66" s="30">
        <v>-179228803.99860001</v>
      </c>
      <c r="BB66">
        <v>0.74</v>
      </c>
      <c r="BC66" s="25">
        <v>5.7099999999999998E-2</v>
      </c>
      <c r="BD66">
        <v>20.675675675699999</v>
      </c>
      <c r="BE66">
        <v>0</v>
      </c>
      <c r="BF66">
        <v>5.0163934426000001</v>
      </c>
      <c r="BG66">
        <v>0</v>
      </c>
    </row>
    <row r="67" spans="1:59" x14ac:dyDescent="0.35">
      <c r="A67" t="s">
        <v>133</v>
      </c>
      <c r="B67" s="20">
        <v>7.54</v>
      </c>
      <c r="C67" s="20">
        <v>0.04</v>
      </c>
      <c r="D67" s="34">
        <v>5.3E-3</v>
      </c>
      <c r="E67" s="31">
        <v>7.5</v>
      </c>
      <c r="F67" s="18">
        <v>7.49</v>
      </c>
      <c r="G67" s="20">
        <v>7.54</v>
      </c>
      <c r="H67">
        <v>7.5</v>
      </c>
      <c r="I67" s="16">
        <v>322700</v>
      </c>
      <c r="J67" s="16">
        <v>2422095</v>
      </c>
      <c r="K67" s="21">
        <v>344283</v>
      </c>
      <c r="L67">
        <v>9.2100000000000009</v>
      </c>
      <c r="M67">
        <v>7.18</v>
      </c>
      <c r="N67">
        <v>7.32</v>
      </c>
      <c r="O67">
        <v>7.18</v>
      </c>
      <c r="P67">
        <v>7.56</v>
      </c>
      <c r="Q67">
        <v>7.8</v>
      </c>
      <c r="R67" s="22">
        <v>7.4234999999999998</v>
      </c>
      <c r="S67" s="22">
        <v>7.5301999999999998</v>
      </c>
      <c r="T67" s="23">
        <v>7.8251999999999997</v>
      </c>
      <c r="U67" s="23">
        <v>7.9116</v>
      </c>
      <c r="V67" s="22">
        <v>7.4560627400000001</v>
      </c>
      <c r="W67" s="23">
        <v>7.5465934538999999</v>
      </c>
      <c r="X67" s="23">
        <v>7.701132759</v>
      </c>
      <c r="Y67" s="23">
        <v>7.8913182948999996</v>
      </c>
      <c r="Z67" s="24" t="s">
        <v>558</v>
      </c>
      <c r="AA67" s="24" t="s">
        <v>558</v>
      </c>
      <c r="AB67" s="24" t="s">
        <v>558</v>
      </c>
      <c r="AC67" s="22">
        <v>52.926736462599997</v>
      </c>
      <c r="AD67" s="24" t="s">
        <v>552</v>
      </c>
      <c r="AE67" s="24">
        <v>-3.9963554200000001E-2</v>
      </c>
      <c r="AF67" s="25">
        <v>0.02</v>
      </c>
      <c r="AG67" t="s">
        <v>481</v>
      </c>
      <c r="AH67" s="22">
        <v>121.23083256149999</v>
      </c>
      <c r="AI67" s="22">
        <v>83.651944627600002</v>
      </c>
      <c r="AJ67" s="22">
        <v>-2.7027027026999999</v>
      </c>
      <c r="AK67" s="26">
        <v>883340</v>
      </c>
      <c r="AL67" s="26">
        <v>1058553</v>
      </c>
      <c r="AM67" s="26">
        <v>1132555</v>
      </c>
      <c r="AN67" s="30">
        <v>6450495.4000000004</v>
      </c>
      <c r="AO67" s="30">
        <v>7797574.0666666599</v>
      </c>
      <c r="AP67" s="30">
        <v>8344613.2000000002</v>
      </c>
      <c r="AQ67" s="22" t="s">
        <v>566</v>
      </c>
      <c r="AR67" s="24" t="s">
        <v>555</v>
      </c>
      <c r="AS67" s="22" t="s">
        <v>569</v>
      </c>
      <c r="AT67" s="28">
        <v>-2.0799999999999999E-2</v>
      </c>
      <c r="AU67" s="27">
        <v>4.7199999999999999E-2</v>
      </c>
      <c r="AV67" s="27">
        <v>3.2899999999999999E-2</v>
      </c>
      <c r="AW67" s="29">
        <v>9090740</v>
      </c>
      <c r="AX67" s="29">
        <v>14868465</v>
      </c>
      <c r="AY67" s="29">
        <v>14220571</v>
      </c>
      <c r="AZ67" s="30">
        <v>-196724093</v>
      </c>
      <c r="BA67" s="29">
        <v>843328745.99979997</v>
      </c>
      <c r="BB67">
        <v>0.68</v>
      </c>
      <c r="BC67" s="25">
        <v>3.0300000000000001E-2</v>
      </c>
      <c r="BD67">
        <v>11.0882352941</v>
      </c>
      <c r="BE67">
        <v>0</v>
      </c>
      <c r="BF67">
        <v>0.69557195569999997</v>
      </c>
      <c r="BG67">
        <v>0</v>
      </c>
    </row>
    <row r="68" spans="1:59" x14ac:dyDescent="0.35">
      <c r="A68" t="s">
        <v>135</v>
      </c>
      <c r="B68" s="31">
        <v>0.42499999999999999</v>
      </c>
      <c r="C68" s="31">
        <v>0</v>
      </c>
      <c r="D68" s="32">
        <v>0</v>
      </c>
      <c r="E68" s="20">
        <v>0.43</v>
      </c>
      <c r="F68" s="18">
        <v>0.42</v>
      </c>
      <c r="G68" s="20">
        <v>0.43</v>
      </c>
      <c r="H68">
        <v>0.42499999999999999</v>
      </c>
      <c r="I68" s="16">
        <v>4340000</v>
      </c>
      <c r="J68" s="16">
        <v>1850550</v>
      </c>
      <c r="K68" s="21">
        <v>4300</v>
      </c>
      <c r="L68">
        <v>0.69</v>
      </c>
      <c r="M68">
        <v>0.42</v>
      </c>
      <c r="N68">
        <v>0.42249999999999999</v>
      </c>
      <c r="O68">
        <v>0.42249999999999999</v>
      </c>
      <c r="P68">
        <v>0.4375</v>
      </c>
      <c r="Q68">
        <v>0.47499999999999998</v>
      </c>
      <c r="R68" s="23">
        <v>0.45124999999999998</v>
      </c>
      <c r="S68" s="23">
        <v>0.46860000000000002</v>
      </c>
      <c r="T68" s="23">
        <v>0.48430000000000001</v>
      </c>
      <c r="U68" s="23">
        <v>0.51102499999999995</v>
      </c>
      <c r="V68" s="23">
        <v>0.44730601549999999</v>
      </c>
      <c r="W68" s="23">
        <v>0.46397678060000003</v>
      </c>
      <c r="X68" s="23">
        <v>0.4808176918</v>
      </c>
      <c r="Y68" s="23">
        <v>0.50132474589999998</v>
      </c>
      <c r="Z68" s="23" t="s">
        <v>480</v>
      </c>
      <c r="AA68" s="23" t="s">
        <v>480</v>
      </c>
      <c r="AB68" s="24" t="s">
        <v>558</v>
      </c>
      <c r="AC68" s="23">
        <v>22.346697251999998</v>
      </c>
      <c r="AD68" s="22" t="s">
        <v>577</v>
      </c>
      <c r="AE68" s="24">
        <v>-9.8152906000000002E-3</v>
      </c>
      <c r="AF68" s="25">
        <v>2.4299999999999999E-2</v>
      </c>
      <c r="AG68" t="s">
        <v>481</v>
      </c>
      <c r="AH68" s="23">
        <v>-124.8025276461</v>
      </c>
      <c r="AI68" s="24">
        <v>0</v>
      </c>
      <c r="AJ68" s="24">
        <v>-90</v>
      </c>
      <c r="AK68" s="26">
        <v>10434000</v>
      </c>
      <c r="AL68" s="26">
        <v>9514667</v>
      </c>
      <c r="AM68" s="26">
        <v>8444000</v>
      </c>
      <c r="AN68" s="30">
        <v>4181275</v>
      </c>
      <c r="AO68" s="30">
        <v>3960356.66666666</v>
      </c>
      <c r="AP68" s="30">
        <v>3579217.5</v>
      </c>
      <c r="AQ68" s="24" t="s">
        <v>555</v>
      </c>
      <c r="AR68" s="24" t="s">
        <v>555</v>
      </c>
      <c r="AS68" s="24" t="s">
        <v>555</v>
      </c>
      <c r="AT68" s="28">
        <v>-0.13270000000000001</v>
      </c>
      <c r="AU68" s="28">
        <v>-8.5999999999999993E-2</v>
      </c>
      <c r="AV68" s="28">
        <v>-1.1599999999999999E-2</v>
      </c>
      <c r="AW68" s="29">
        <v>465200</v>
      </c>
      <c r="AX68" s="30">
        <v>-6180300</v>
      </c>
      <c r="AY68" s="30">
        <v>-9428200</v>
      </c>
      <c r="AZ68" s="30">
        <v>-16781850</v>
      </c>
      <c r="BA68" s="30">
        <v>-855359728.99909997</v>
      </c>
      <c r="BB68">
        <v>0.05</v>
      </c>
      <c r="BC68" s="25">
        <v>-0.5</v>
      </c>
      <c r="BD68">
        <v>8.5</v>
      </c>
      <c r="BE68">
        <v>0</v>
      </c>
      <c r="BF68">
        <v>0.31021897809999999</v>
      </c>
      <c r="BG68">
        <v>0</v>
      </c>
    </row>
    <row r="69" spans="1:59" x14ac:dyDescent="0.35">
      <c r="A69" t="s">
        <v>137</v>
      </c>
      <c r="B69" s="18">
        <v>1.7</v>
      </c>
      <c r="C69" s="18">
        <v>-0.14000000000000001</v>
      </c>
      <c r="D69" s="19">
        <v>-7.6100000000000001E-2</v>
      </c>
      <c r="E69" s="20">
        <v>1.85</v>
      </c>
      <c r="F69" s="18">
        <v>1.67</v>
      </c>
      <c r="G69" s="20">
        <v>1.86</v>
      </c>
      <c r="H69">
        <v>1.84</v>
      </c>
      <c r="I69" s="16">
        <v>10245000</v>
      </c>
      <c r="J69" s="16">
        <v>17820360</v>
      </c>
      <c r="K69" s="35">
        <v>-18130</v>
      </c>
      <c r="L69">
        <v>1.86</v>
      </c>
      <c r="M69">
        <v>0.44</v>
      </c>
      <c r="N69">
        <v>1.65</v>
      </c>
      <c r="O69">
        <v>1.58</v>
      </c>
      <c r="P69">
        <v>1.85</v>
      </c>
      <c r="Q69">
        <v>1.85</v>
      </c>
      <c r="R69" s="22">
        <v>1.6485000000000001</v>
      </c>
      <c r="S69" s="22">
        <v>1.6164000000000001</v>
      </c>
      <c r="T69" s="22">
        <v>1.6167</v>
      </c>
      <c r="U69" s="22">
        <v>1.34975</v>
      </c>
      <c r="V69" s="22">
        <v>1.6671750606</v>
      </c>
      <c r="W69" s="22">
        <v>1.6293668062</v>
      </c>
      <c r="X69" s="22">
        <v>1.5554637978000001</v>
      </c>
      <c r="Y69" s="22">
        <v>1.3683410518000001</v>
      </c>
      <c r="Z69" s="22" t="s">
        <v>551</v>
      </c>
      <c r="AA69" s="24" t="s">
        <v>558</v>
      </c>
      <c r="AB69" s="24" t="s">
        <v>558</v>
      </c>
      <c r="AC69" s="23">
        <v>55.237684805599997</v>
      </c>
      <c r="AD69" s="24" t="s">
        <v>552</v>
      </c>
      <c r="AE69" s="24">
        <v>2.2906489700000001E-2</v>
      </c>
      <c r="AF69" s="25">
        <v>3.8100000000000002E-2</v>
      </c>
      <c r="AG69" t="s">
        <v>552</v>
      </c>
      <c r="AH69" s="22">
        <v>127.99666458199999</v>
      </c>
      <c r="AI69" s="24">
        <v>72.222222222200003</v>
      </c>
      <c r="AJ69" s="23">
        <v>-53.333333333299997</v>
      </c>
      <c r="AK69" s="36">
        <v>3638800</v>
      </c>
      <c r="AL69" s="36">
        <v>2814467</v>
      </c>
      <c r="AM69" s="36">
        <v>2358550</v>
      </c>
      <c r="AN69" s="29">
        <v>6018803</v>
      </c>
      <c r="AO69" s="29">
        <v>4631348.6666666605</v>
      </c>
      <c r="AP69" s="29">
        <v>3867600.5</v>
      </c>
      <c r="AQ69" s="23" t="s">
        <v>553</v>
      </c>
      <c r="AR69" s="23" t="s">
        <v>554</v>
      </c>
      <c r="AS69" s="24" t="s">
        <v>555</v>
      </c>
      <c r="AT69" s="27">
        <v>4.2900000000000001E-2</v>
      </c>
      <c r="AU69" s="27">
        <v>6.25E-2</v>
      </c>
      <c r="AV69" s="33">
        <v>0</v>
      </c>
      <c r="AW69" s="30">
        <v>-200170</v>
      </c>
      <c r="AX69" s="30">
        <v>-768380</v>
      </c>
      <c r="AY69" s="30">
        <v>-226270</v>
      </c>
      <c r="AZ69" s="29">
        <v>3006390</v>
      </c>
      <c r="BA69" s="30">
        <v>-2331400.0008999999</v>
      </c>
      <c r="BB69">
        <v>-0.03</v>
      </c>
      <c r="BC69" s="25">
        <v>0</v>
      </c>
      <c r="BD69">
        <v>-56.666666666700003</v>
      </c>
      <c r="BE69">
        <v>0</v>
      </c>
      <c r="BF69">
        <v>1.7</v>
      </c>
      <c r="BG69">
        <v>0</v>
      </c>
    </row>
    <row r="70" spans="1:59" x14ac:dyDescent="0.35">
      <c r="A70" t="s">
        <v>623</v>
      </c>
      <c r="B70" s="20">
        <v>6</v>
      </c>
      <c r="C70" s="20">
        <v>0.24</v>
      </c>
      <c r="D70" s="34">
        <v>4.1700000000000001E-2</v>
      </c>
      <c r="E70" s="20">
        <v>6.03</v>
      </c>
      <c r="F70" s="20">
        <v>6</v>
      </c>
      <c r="G70" s="20">
        <v>6.03</v>
      </c>
      <c r="H70">
        <v>5.76</v>
      </c>
      <c r="I70" s="16">
        <v>40200</v>
      </c>
      <c r="J70" s="16">
        <v>242400</v>
      </c>
      <c r="K70" s="31">
        <v>0</v>
      </c>
      <c r="L70">
        <v>6.2</v>
      </c>
      <c r="M70">
        <v>5.3</v>
      </c>
      <c r="N70">
        <v>5.71</v>
      </c>
      <c r="O70">
        <v>5.35</v>
      </c>
      <c r="P70">
        <v>6.04</v>
      </c>
      <c r="Q70">
        <v>6.5</v>
      </c>
      <c r="R70" s="22">
        <v>5.9284999999999997</v>
      </c>
      <c r="S70" s="22">
        <v>5.8010000000000002</v>
      </c>
      <c r="T70" s="22">
        <v>5.8882000000000003</v>
      </c>
      <c r="U70" s="22">
        <v>5.6246499999999999</v>
      </c>
      <c r="V70" s="22">
        <v>5.9420272842999999</v>
      </c>
      <c r="W70" s="22">
        <v>5.8726662732000001</v>
      </c>
      <c r="X70" s="22">
        <v>5.8073788100000003</v>
      </c>
      <c r="Y70" s="22">
        <v>5.3251987404000003</v>
      </c>
      <c r="Z70" s="22" t="s">
        <v>551</v>
      </c>
      <c r="AA70" s="24" t="s">
        <v>558</v>
      </c>
      <c r="AB70" s="24" t="s">
        <v>558</v>
      </c>
      <c r="AC70" s="22">
        <v>53.564245223699999</v>
      </c>
      <c r="AD70" s="24" t="s">
        <v>552</v>
      </c>
      <c r="AE70" s="24">
        <v>6.1289639100000001E-2</v>
      </c>
      <c r="AF70" s="25">
        <v>4.3900000000000002E-2</v>
      </c>
      <c r="AG70" t="s">
        <v>552</v>
      </c>
      <c r="AH70" s="22">
        <v>72.871122215300005</v>
      </c>
      <c r="AI70" s="23">
        <v>60.294117647100002</v>
      </c>
      <c r="AJ70" s="22">
        <v>-29.411764705900001</v>
      </c>
      <c r="AK70" s="36">
        <v>9210</v>
      </c>
      <c r="AL70" s="36">
        <v>7027</v>
      </c>
      <c r="AM70" s="36">
        <v>10345</v>
      </c>
      <c r="AN70" s="29">
        <v>42557.9</v>
      </c>
      <c r="AO70" s="29">
        <v>33424.533333333296</v>
      </c>
      <c r="AP70" s="29">
        <v>52468.3</v>
      </c>
      <c r="AQ70" s="23" t="s">
        <v>560</v>
      </c>
      <c r="AR70" s="24" t="s">
        <v>555</v>
      </c>
      <c r="AS70" s="24" t="s">
        <v>555</v>
      </c>
      <c r="AT70" s="28">
        <v>-3.2300000000000002E-2</v>
      </c>
      <c r="AU70" s="28">
        <v>-6.6E-3</v>
      </c>
      <c r="AV70" s="27">
        <v>4.1700000000000001E-2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>
        <v>0.26</v>
      </c>
      <c r="BC70" s="25">
        <v>-0.38100000000000001</v>
      </c>
      <c r="BD70">
        <v>23.076923076900002</v>
      </c>
      <c r="BE70">
        <v>0</v>
      </c>
      <c r="BF70">
        <v>2.7272727272999999</v>
      </c>
      <c r="BG70">
        <v>0</v>
      </c>
    </row>
    <row r="71" spans="1:59" x14ac:dyDescent="0.35">
      <c r="A71" t="s">
        <v>624</v>
      </c>
      <c r="B71" s="18">
        <v>5.86</v>
      </c>
      <c r="C71" s="18">
        <v>-0.23</v>
      </c>
      <c r="D71" s="19">
        <v>-3.78E-2</v>
      </c>
      <c r="E71" s="18">
        <v>5.84</v>
      </c>
      <c r="F71" s="18">
        <v>5.84</v>
      </c>
      <c r="G71" s="18">
        <v>5.86</v>
      </c>
      <c r="H71">
        <v>6.09</v>
      </c>
      <c r="I71" s="16">
        <v>7800</v>
      </c>
      <c r="J71" s="16">
        <v>45648</v>
      </c>
      <c r="K71" s="31">
        <v>0</v>
      </c>
      <c r="L71">
        <v>6.5</v>
      </c>
      <c r="M71">
        <v>5.3</v>
      </c>
      <c r="N71">
        <v>5.84</v>
      </c>
      <c r="O71">
        <v>5.5</v>
      </c>
      <c r="P71">
        <v>6.09</v>
      </c>
      <c r="Q71">
        <v>6.5</v>
      </c>
      <c r="R71" s="23">
        <v>6.0350000000000001</v>
      </c>
      <c r="S71" s="23">
        <v>6.0019999999999998</v>
      </c>
      <c r="T71" s="23">
        <v>6.0217000000000001</v>
      </c>
      <c r="U71" s="22">
        <v>5.2576000000000001</v>
      </c>
      <c r="V71" s="23">
        <v>6.0357811386</v>
      </c>
      <c r="W71" s="23">
        <v>6.0029622613000004</v>
      </c>
      <c r="X71" s="22">
        <v>5.7965286334000004</v>
      </c>
      <c r="Y71" s="22">
        <v>4.9911596065000001</v>
      </c>
      <c r="Z71" s="22" t="s">
        <v>551</v>
      </c>
      <c r="AA71" s="24" t="s">
        <v>558</v>
      </c>
      <c r="AB71" s="24" t="s">
        <v>558</v>
      </c>
      <c r="AC71" s="23">
        <v>44.584127777200003</v>
      </c>
      <c r="AD71" s="24" t="s">
        <v>552</v>
      </c>
      <c r="AE71" s="24">
        <v>3.3389012599999997E-2</v>
      </c>
      <c r="AF71" s="25">
        <v>4.41E-2</v>
      </c>
      <c r="AG71" t="s">
        <v>552</v>
      </c>
      <c r="AH71" s="23">
        <v>-63.145909966700003</v>
      </c>
      <c r="AI71" s="23">
        <v>50.340136054399998</v>
      </c>
      <c r="AJ71" s="23">
        <v>-65.306122449</v>
      </c>
      <c r="AK71" s="36">
        <v>3240</v>
      </c>
      <c r="AL71" s="36">
        <v>4107</v>
      </c>
      <c r="AM71" s="36">
        <v>3555</v>
      </c>
      <c r="AN71" s="29">
        <v>19199.8</v>
      </c>
      <c r="AO71" s="29">
        <v>23672.333333333299</v>
      </c>
      <c r="AP71" s="29">
        <v>20463</v>
      </c>
      <c r="AQ71" s="22" t="s">
        <v>556</v>
      </c>
      <c r="AR71" s="24" t="s">
        <v>555</v>
      </c>
      <c r="AS71" s="22" t="s">
        <v>569</v>
      </c>
      <c r="AT71" s="28">
        <v>-5.4800000000000001E-2</v>
      </c>
      <c r="AU71" s="28">
        <v>-5.4800000000000001E-2</v>
      </c>
      <c r="AV71" s="28">
        <v>-3.78E-2</v>
      </c>
      <c r="AW71" s="29">
        <v>33495</v>
      </c>
      <c r="AX71" s="29">
        <v>33495</v>
      </c>
      <c r="AY71" s="29">
        <v>33495</v>
      </c>
      <c r="AZ71" s="30">
        <v>-915695</v>
      </c>
      <c r="BA71" s="24">
        <v>0</v>
      </c>
      <c r="BB71">
        <v>0</v>
      </c>
      <c r="BC71" s="25">
        <v>0</v>
      </c>
      <c r="BD71">
        <v>0</v>
      </c>
      <c r="BE71">
        <v>0</v>
      </c>
      <c r="BF71">
        <v>0</v>
      </c>
      <c r="BG71">
        <v>0</v>
      </c>
    </row>
    <row r="72" spans="1:59" x14ac:dyDescent="0.35">
      <c r="A72" t="s">
        <v>445</v>
      </c>
      <c r="B72" s="20">
        <v>1.89</v>
      </c>
      <c r="C72" s="20">
        <v>0.01</v>
      </c>
      <c r="D72" s="34">
        <v>5.3E-3</v>
      </c>
      <c r="E72" s="20">
        <v>1.89</v>
      </c>
      <c r="F72" s="31">
        <v>1.88</v>
      </c>
      <c r="G72" s="20">
        <v>1.92</v>
      </c>
      <c r="H72">
        <v>1.88</v>
      </c>
      <c r="I72" s="16">
        <v>225000</v>
      </c>
      <c r="J72" s="16">
        <v>424550</v>
      </c>
      <c r="K72" s="31">
        <v>0</v>
      </c>
      <c r="L72">
        <v>2.23</v>
      </c>
      <c r="M72">
        <v>1.86</v>
      </c>
      <c r="N72">
        <v>1.88</v>
      </c>
      <c r="O72">
        <v>1.82</v>
      </c>
      <c r="P72">
        <v>1.93</v>
      </c>
      <c r="Q72">
        <v>2.0299999999999998</v>
      </c>
      <c r="R72" s="23">
        <v>1.9245000000000001</v>
      </c>
      <c r="S72" s="23">
        <v>1.9226000000000001</v>
      </c>
      <c r="T72" s="23">
        <v>1.9219999999999999</v>
      </c>
      <c r="U72" s="23">
        <v>1.9448000000000001</v>
      </c>
      <c r="V72" s="23">
        <v>1.9239775556000001</v>
      </c>
      <c r="W72" s="23">
        <v>1.9237778773</v>
      </c>
      <c r="X72" s="23">
        <v>1.9290659026999999</v>
      </c>
      <c r="Y72" s="23">
        <v>1.9530761202</v>
      </c>
      <c r="Z72" s="22" t="s">
        <v>551</v>
      </c>
      <c r="AA72" s="24" t="s">
        <v>558</v>
      </c>
      <c r="AB72" s="24" t="s">
        <v>558</v>
      </c>
      <c r="AC72" s="23">
        <v>43.2922896149</v>
      </c>
      <c r="AD72" s="24" t="s">
        <v>552</v>
      </c>
      <c r="AE72" s="24">
        <v>4.8010911E-3</v>
      </c>
      <c r="AF72" s="25">
        <v>2.1000000000000001E-2</v>
      </c>
      <c r="AG72" t="s">
        <v>481</v>
      </c>
      <c r="AH72" s="23">
        <v>-58.666666666700003</v>
      </c>
      <c r="AI72" s="23">
        <v>12.5</v>
      </c>
      <c r="AJ72" s="22">
        <v>-87.5</v>
      </c>
      <c r="AK72" s="26">
        <v>484600</v>
      </c>
      <c r="AL72" s="26">
        <v>434667</v>
      </c>
      <c r="AM72" s="26">
        <v>380750</v>
      </c>
      <c r="AN72" s="30">
        <v>795568</v>
      </c>
      <c r="AO72" s="30">
        <v>741269.33333333302</v>
      </c>
      <c r="AP72" s="30">
        <v>660216.5</v>
      </c>
      <c r="AQ72" s="24" t="s">
        <v>562</v>
      </c>
      <c r="AR72" s="22" t="s">
        <v>572</v>
      </c>
      <c r="AS72" s="24" t="s">
        <v>555</v>
      </c>
      <c r="AT72" s="28">
        <v>-5.3E-3</v>
      </c>
      <c r="AU72" s="28">
        <v>-1.0500000000000001E-2</v>
      </c>
      <c r="AV72" s="28">
        <v>-3.5700000000000003E-2</v>
      </c>
      <c r="AW72" s="30">
        <v>-96940</v>
      </c>
      <c r="AX72" s="30">
        <v>-480629</v>
      </c>
      <c r="AY72" s="30">
        <v>-524779</v>
      </c>
      <c r="AZ72" s="29">
        <v>1444231</v>
      </c>
      <c r="BA72" s="29">
        <v>10227550.999399999</v>
      </c>
      <c r="BB72">
        <v>0.17</v>
      </c>
      <c r="BC72" s="25">
        <v>-0.1053</v>
      </c>
      <c r="BD72">
        <v>11.117647058799999</v>
      </c>
      <c r="BE72">
        <v>0</v>
      </c>
      <c r="BF72">
        <v>1.2193548386999999</v>
      </c>
      <c r="BG72">
        <v>0</v>
      </c>
    </row>
    <row r="73" spans="1:59" x14ac:dyDescent="0.35">
      <c r="A73" t="s">
        <v>139</v>
      </c>
      <c r="B73" s="31">
        <v>8.5</v>
      </c>
      <c r="C73" s="31">
        <v>0</v>
      </c>
      <c r="D73" s="32">
        <v>0</v>
      </c>
      <c r="E73" s="31">
        <v>8.5</v>
      </c>
      <c r="F73" s="31">
        <v>8.5</v>
      </c>
      <c r="G73" s="31">
        <v>8.5</v>
      </c>
      <c r="H73">
        <v>8.5</v>
      </c>
      <c r="I73" s="16">
        <v>2000</v>
      </c>
      <c r="J73" s="16">
        <v>17000</v>
      </c>
      <c r="K73" s="31">
        <v>0</v>
      </c>
      <c r="L73">
        <v>10</v>
      </c>
      <c r="M73">
        <v>8.5</v>
      </c>
      <c r="N73">
        <v>8.1999999999999993</v>
      </c>
      <c r="O73">
        <v>8.15</v>
      </c>
      <c r="P73">
        <v>9.99</v>
      </c>
      <c r="Q73">
        <v>10.5</v>
      </c>
      <c r="R73" s="23">
        <v>9.5139999999999993</v>
      </c>
      <c r="S73" s="23">
        <v>9.5725999999999996</v>
      </c>
      <c r="T73" s="23">
        <v>9.5173000000000005</v>
      </c>
      <c r="U73" s="23">
        <v>10.13255</v>
      </c>
      <c r="V73" s="23">
        <v>9.3844873736000007</v>
      </c>
      <c r="W73" s="23">
        <v>9.4884695405000006</v>
      </c>
      <c r="X73" s="23">
        <v>9.7526492545999997</v>
      </c>
      <c r="Y73" s="23">
        <v>11.727130691099999</v>
      </c>
      <c r="Z73" s="23" t="s">
        <v>480</v>
      </c>
      <c r="AA73" s="24" t="s">
        <v>558</v>
      </c>
      <c r="AB73" s="24" t="s">
        <v>558</v>
      </c>
      <c r="AC73" s="23">
        <v>38.599128136300003</v>
      </c>
      <c r="AD73" s="24" t="s">
        <v>552</v>
      </c>
      <c r="AE73" s="23">
        <v>-2.4504422000000001E-2</v>
      </c>
      <c r="AF73" s="25">
        <v>4.3700000000000003E-2</v>
      </c>
      <c r="AG73" t="s">
        <v>552</v>
      </c>
      <c r="AH73" s="23">
        <v>-127.2069772389</v>
      </c>
      <c r="AI73" s="24">
        <v>0</v>
      </c>
      <c r="AJ73" s="24">
        <v>-100</v>
      </c>
      <c r="AK73" s="26">
        <v>7320</v>
      </c>
      <c r="AL73" s="26">
        <v>5120</v>
      </c>
      <c r="AM73" s="26">
        <v>3910</v>
      </c>
      <c r="AN73" s="30">
        <v>66345.2</v>
      </c>
      <c r="AO73" s="30">
        <v>46610.6</v>
      </c>
      <c r="AP73" s="30">
        <v>35616.9</v>
      </c>
      <c r="AQ73" s="22" t="s">
        <v>556</v>
      </c>
      <c r="AR73" s="22" t="s">
        <v>572</v>
      </c>
      <c r="AS73" s="24" t="s">
        <v>555</v>
      </c>
      <c r="AT73" s="28">
        <v>-0.15</v>
      </c>
      <c r="AU73" s="28">
        <v>-0.14910000000000001</v>
      </c>
      <c r="AV73" s="33">
        <v>0</v>
      </c>
      <c r="AW73" s="24">
        <v>0</v>
      </c>
      <c r="AX73" s="29">
        <v>40996</v>
      </c>
      <c r="AY73" s="29">
        <v>40996</v>
      </c>
      <c r="AZ73" s="29">
        <v>40996</v>
      </c>
      <c r="BA73" s="30">
        <v>-54182324</v>
      </c>
      <c r="BB73">
        <v>-1.25</v>
      </c>
      <c r="BC73" s="25">
        <v>-0.37359999999999999</v>
      </c>
      <c r="BD73">
        <v>-6.8</v>
      </c>
      <c r="BE73">
        <v>0</v>
      </c>
      <c r="BF73">
        <v>0.82364341090000004</v>
      </c>
      <c r="BG73">
        <v>0</v>
      </c>
    </row>
    <row r="74" spans="1:59" x14ac:dyDescent="0.35">
      <c r="A74" t="s">
        <v>141</v>
      </c>
      <c r="B74" s="18">
        <v>0.45500000000000002</v>
      </c>
      <c r="C74" s="18">
        <v>-0.01</v>
      </c>
      <c r="D74" s="19">
        <v>-2.1499999999999998E-2</v>
      </c>
      <c r="E74" s="18">
        <v>0.46</v>
      </c>
      <c r="F74" s="18">
        <v>0.45</v>
      </c>
      <c r="G74" s="18">
        <v>0.46</v>
      </c>
      <c r="H74">
        <v>0.46500000000000002</v>
      </c>
      <c r="I74" s="16">
        <v>1100000</v>
      </c>
      <c r="J74" s="16">
        <v>501050</v>
      </c>
      <c r="K74" s="31">
        <v>0</v>
      </c>
      <c r="L74">
        <v>0.56999999999999995</v>
      </c>
      <c r="M74">
        <v>0.42</v>
      </c>
      <c r="N74">
        <v>0.45250000000000001</v>
      </c>
      <c r="O74">
        <v>0.43</v>
      </c>
      <c r="P74">
        <v>0.5</v>
      </c>
      <c r="Q74">
        <v>0.52</v>
      </c>
      <c r="R74" s="23">
        <v>0.45874999999999999</v>
      </c>
      <c r="S74" s="22">
        <v>0.45429999999999998</v>
      </c>
      <c r="T74" s="23">
        <v>0.46274999999999999</v>
      </c>
      <c r="U74" s="23">
        <v>0.48802499999999999</v>
      </c>
      <c r="V74" s="23">
        <v>0.46299599340000003</v>
      </c>
      <c r="W74" s="23">
        <v>0.4593538197</v>
      </c>
      <c r="X74" s="23">
        <v>0.46668243310000002</v>
      </c>
      <c r="Y74" s="23">
        <v>0.48589694210000001</v>
      </c>
      <c r="Z74" s="22" t="s">
        <v>551</v>
      </c>
      <c r="AA74" s="24" t="s">
        <v>558</v>
      </c>
      <c r="AB74" s="24" t="s">
        <v>558</v>
      </c>
      <c r="AC74" s="23">
        <v>47.640983013700001</v>
      </c>
      <c r="AD74" s="24" t="s">
        <v>552</v>
      </c>
      <c r="AE74" s="24">
        <v>5.6872270000000004E-3</v>
      </c>
      <c r="AF74" s="25">
        <v>4.4200000000000003E-2</v>
      </c>
      <c r="AG74" t="s">
        <v>552</v>
      </c>
      <c r="AH74" s="24">
        <v>-16.681046879499998</v>
      </c>
      <c r="AI74" s="23">
        <v>31.666666666699999</v>
      </c>
      <c r="AJ74" s="23">
        <v>-75</v>
      </c>
      <c r="AK74" s="26">
        <v>6821000</v>
      </c>
      <c r="AL74" s="26">
        <v>4630667</v>
      </c>
      <c r="AM74" s="26">
        <v>3771000</v>
      </c>
      <c r="AN74" s="30">
        <v>2747420</v>
      </c>
      <c r="AO74" s="30">
        <v>1867836.66666666</v>
      </c>
      <c r="AP74" s="30">
        <v>1537027.5</v>
      </c>
      <c r="AQ74" s="24" t="s">
        <v>555</v>
      </c>
      <c r="AR74" s="24" t="s">
        <v>555</v>
      </c>
      <c r="AS74" s="24" t="s">
        <v>555</v>
      </c>
      <c r="AT74" s="33">
        <v>0</v>
      </c>
      <c r="AU74" s="27">
        <v>3.4099999999999998E-2</v>
      </c>
      <c r="AV74" s="28">
        <v>-8.0799999999999997E-2</v>
      </c>
      <c r="AW74" s="30">
        <v>-33200</v>
      </c>
      <c r="AX74" s="29">
        <v>157150</v>
      </c>
      <c r="AY74" s="29">
        <v>172350</v>
      </c>
      <c r="AZ74" s="29">
        <v>185800</v>
      </c>
      <c r="BA74" s="29">
        <v>35644615.999200001</v>
      </c>
      <c r="BB74">
        <v>0</v>
      </c>
      <c r="BC74" s="25">
        <v>1</v>
      </c>
      <c r="BD74">
        <v>0</v>
      </c>
      <c r="BE74">
        <v>0</v>
      </c>
      <c r="BF74">
        <v>-0.61486486490000003</v>
      </c>
      <c r="BG74">
        <v>0</v>
      </c>
    </row>
    <row r="75" spans="1:59" x14ac:dyDescent="0.35">
      <c r="A75" t="s">
        <v>143</v>
      </c>
      <c r="B75" s="20">
        <v>5.43</v>
      </c>
      <c r="C75" s="20">
        <v>0.09</v>
      </c>
      <c r="D75" s="34">
        <v>1.6899999999999998E-2</v>
      </c>
      <c r="E75" s="20">
        <v>5.4</v>
      </c>
      <c r="F75" s="20">
        <v>5.36</v>
      </c>
      <c r="G75" s="20">
        <v>5.43</v>
      </c>
      <c r="H75">
        <v>5.34</v>
      </c>
      <c r="I75" s="16">
        <v>25300</v>
      </c>
      <c r="J75" s="16">
        <v>137048</v>
      </c>
      <c r="K75" s="31">
        <v>0</v>
      </c>
      <c r="L75">
        <v>7.31</v>
      </c>
      <c r="M75">
        <v>5.0999999999999996</v>
      </c>
      <c r="N75">
        <v>5.32</v>
      </c>
      <c r="O75">
        <v>5.0999999999999996</v>
      </c>
      <c r="P75">
        <v>5.6</v>
      </c>
      <c r="Q75">
        <v>6.2</v>
      </c>
      <c r="R75" s="23">
        <v>5.4619999999999997</v>
      </c>
      <c r="S75" s="23">
        <v>5.4644000000000004</v>
      </c>
      <c r="T75" s="23">
        <v>5.7717999999999998</v>
      </c>
      <c r="U75" s="23">
        <v>5.6356999999999999</v>
      </c>
      <c r="V75" s="23">
        <v>5.4553939563</v>
      </c>
      <c r="W75" s="23">
        <v>5.5089007932999996</v>
      </c>
      <c r="X75" s="23">
        <v>5.5958235822000004</v>
      </c>
      <c r="Y75" s="23">
        <v>5.6699944900999997</v>
      </c>
      <c r="Z75" s="23" t="s">
        <v>480</v>
      </c>
      <c r="AA75" s="24" t="s">
        <v>558</v>
      </c>
      <c r="AB75" s="23" t="s">
        <v>480</v>
      </c>
      <c r="AC75" s="23">
        <v>48.426355723500002</v>
      </c>
      <c r="AD75" s="24" t="s">
        <v>552</v>
      </c>
      <c r="AE75" s="24">
        <v>-1.2591142499999999E-2</v>
      </c>
      <c r="AF75" s="25">
        <v>2.52E-2</v>
      </c>
      <c r="AG75" t="s">
        <v>481</v>
      </c>
      <c r="AH75" s="24">
        <v>-26.975638740299999</v>
      </c>
      <c r="AI75" s="23">
        <v>29.032258064499999</v>
      </c>
      <c r="AJ75" s="22">
        <v>-58.064516128999998</v>
      </c>
      <c r="AK75" s="36">
        <v>20640</v>
      </c>
      <c r="AL75" s="36">
        <v>15947</v>
      </c>
      <c r="AM75" s="36">
        <v>16595</v>
      </c>
      <c r="AN75" s="29">
        <v>110887.2</v>
      </c>
      <c r="AO75" s="29">
        <v>85828.6</v>
      </c>
      <c r="AP75" s="29">
        <v>89533.2</v>
      </c>
      <c r="AQ75" s="24" t="s">
        <v>555</v>
      </c>
      <c r="AR75" s="24" t="s">
        <v>555</v>
      </c>
      <c r="AS75" s="24" t="s">
        <v>555</v>
      </c>
      <c r="AT75" s="27">
        <v>7.4000000000000003E-3</v>
      </c>
      <c r="AU75" s="27">
        <v>1.3100000000000001E-2</v>
      </c>
      <c r="AV75" s="28">
        <v>-3.04E-2</v>
      </c>
      <c r="AW75" s="24">
        <v>0</v>
      </c>
      <c r="AX75" s="24">
        <v>0</v>
      </c>
      <c r="AY75" s="29">
        <v>11284</v>
      </c>
      <c r="AZ75" s="29">
        <v>16684</v>
      </c>
      <c r="BA75" s="30">
        <v>-1837243.0001000001</v>
      </c>
      <c r="BB75">
        <v>0</v>
      </c>
      <c r="BC75" s="25">
        <v>0</v>
      </c>
      <c r="BD75">
        <v>0</v>
      </c>
      <c r="BE75">
        <v>0</v>
      </c>
      <c r="BF75">
        <v>271.5</v>
      </c>
      <c r="BG75">
        <v>0</v>
      </c>
    </row>
    <row r="76" spans="1:59" x14ac:dyDescent="0.35">
      <c r="A76" t="s">
        <v>460</v>
      </c>
      <c r="B76" s="18">
        <v>32.950000000000003</v>
      </c>
      <c r="C76" s="18">
        <v>-1.25</v>
      </c>
      <c r="D76" s="19">
        <v>-3.6499999999999998E-2</v>
      </c>
      <c r="E76" s="31">
        <v>34.200000000000003</v>
      </c>
      <c r="F76" s="18">
        <v>32.75</v>
      </c>
      <c r="G76" s="31">
        <v>34.200000000000003</v>
      </c>
      <c r="H76">
        <v>34.200000000000003</v>
      </c>
      <c r="I76" s="16">
        <v>1098900</v>
      </c>
      <c r="J76" s="16">
        <v>36339925</v>
      </c>
      <c r="K76" s="35">
        <v>-16607830</v>
      </c>
      <c r="L76">
        <v>56.6</v>
      </c>
      <c r="M76">
        <v>32.75</v>
      </c>
      <c r="N76">
        <v>32.85</v>
      </c>
      <c r="O76">
        <v>29</v>
      </c>
      <c r="P76">
        <v>36.18</v>
      </c>
      <c r="Q76">
        <v>40</v>
      </c>
      <c r="R76" s="23">
        <v>37.015000000000001</v>
      </c>
      <c r="S76" s="23">
        <v>38.609000000000002</v>
      </c>
      <c r="T76" s="23">
        <v>39.264000000000003</v>
      </c>
      <c r="U76" s="23">
        <v>43.145499999999998</v>
      </c>
      <c r="V76" s="23">
        <v>36.571758790200001</v>
      </c>
      <c r="W76" s="23">
        <v>38.064105566599999</v>
      </c>
      <c r="X76" s="23">
        <v>39.6367831799</v>
      </c>
      <c r="Y76" s="23">
        <v>42.158689963400001</v>
      </c>
      <c r="Z76" s="23" t="s">
        <v>480</v>
      </c>
      <c r="AA76" s="23" t="s">
        <v>480</v>
      </c>
      <c r="AB76" s="24" t="s">
        <v>558</v>
      </c>
      <c r="AC76" s="23">
        <v>25.8239376133</v>
      </c>
      <c r="AD76" s="22" t="s">
        <v>577</v>
      </c>
      <c r="AE76" s="23">
        <v>-0.99682313850000004</v>
      </c>
      <c r="AF76" s="25">
        <v>3.4500000000000003E-2</v>
      </c>
      <c r="AG76" t="s">
        <v>552</v>
      </c>
      <c r="AH76" s="23">
        <v>-174.77884434410001</v>
      </c>
      <c r="AI76" s="24">
        <v>0</v>
      </c>
      <c r="AJ76" s="24">
        <v>-97.122302158300002</v>
      </c>
      <c r="AK76" s="36">
        <v>499870</v>
      </c>
      <c r="AL76" s="36">
        <v>477280</v>
      </c>
      <c r="AM76" s="36">
        <v>400415</v>
      </c>
      <c r="AN76" s="29">
        <v>15849285</v>
      </c>
      <c r="AO76" s="29">
        <v>16041384</v>
      </c>
      <c r="AP76" s="29">
        <v>13687677</v>
      </c>
      <c r="AQ76" s="23" t="s">
        <v>553</v>
      </c>
      <c r="AR76" s="24" t="s">
        <v>555</v>
      </c>
      <c r="AS76" s="24" t="s">
        <v>555</v>
      </c>
      <c r="AT76" s="28">
        <v>-0.17</v>
      </c>
      <c r="AU76" s="28">
        <v>-0.13739999999999999</v>
      </c>
      <c r="AV76" s="28">
        <v>-5.8599999999999999E-2</v>
      </c>
      <c r="AW76" s="30">
        <v>-25247375</v>
      </c>
      <c r="AX76" s="30">
        <v>-27208580.0002</v>
      </c>
      <c r="AY76" s="29">
        <v>3683855.0002000001</v>
      </c>
      <c r="AZ76" s="29">
        <v>67971200.001200005</v>
      </c>
      <c r="BA76" s="29">
        <v>412103400.49959999</v>
      </c>
      <c r="BB76">
        <v>0.72</v>
      </c>
      <c r="BC76" s="25">
        <v>2.4285999999999999</v>
      </c>
      <c r="BD76">
        <v>45.763888888899999</v>
      </c>
      <c r="BE76">
        <v>0</v>
      </c>
      <c r="BF76">
        <v>6.6164658635000002</v>
      </c>
      <c r="BG76">
        <v>0</v>
      </c>
    </row>
    <row r="77" spans="1:59" x14ac:dyDescent="0.35">
      <c r="A77" t="s">
        <v>461</v>
      </c>
      <c r="B77" s="18">
        <v>103.6</v>
      </c>
      <c r="C77" s="18">
        <v>-0.6</v>
      </c>
      <c r="D77" s="19">
        <v>-5.7999999999999996E-3</v>
      </c>
      <c r="E77" s="18">
        <v>103.6</v>
      </c>
      <c r="F77" s="18">
        <v>103.6</v>
      </c>
      <c r="G77" s="18">
        <v>103.6</v>
      </c>
      <c r="H77">
        <v>104.2</v>
      </c>
      <c r="I77">
        <v>60</v>
      </c>
      <c r="J77" s="16">
        <v>6216</v>
      </c>
      <c r="K77" s="31">
        <v>0</v>
      </c>
      <c r="L77">
        <v>107.5</v>
      </c>
      <c r="M77">
        <v>103</v>
      </c>
      <c r="N77">
        <v>103</v>
      </c>
      <c r="O77">
        <v>103</v>
      </c>
      <c r="P77">
        <v>104.3</v>
      </c>
      <c r="Q77">
        <v>107.5</v>
      </c>
      <c r="R77" s="23">
        <v>104.09</v>
      </c>
      <c r="S77" s="23">
        <v>104.6</v>
      </c>
      <c r="T77" s="23">
        <v>105.128</v>
      </c>
      <c r="U77" s="23">
        <v>105.093</v>
      </c>
      <c r="V77" s="23">
        <v>104.1157365446</v>
      </c>
      <c r="W77" s="23">
        <v>104.4792483792</v>
      </c>
      <c r="X77" s="23">
        <v>104.8097149326</v>
      </c>
      <c r="Y77" s="23">
        <v>104.91369949920001</v>
      </c>
      <c r="Z77" s="24" t="s">
        <v>558</v>
      </c>
      <c r="AA77" s="24" t="s">
        <v>558</v>
      </c>
      <c r="AB77" s="24" t="s">
        <v>558</v>
      </c>
      <c r="AC77" s="23">
        <v>41.727356312799998</v>
      </c>
      <c r="AD77" s="24" t="s">
        <v>552</v>
      </c>
      <c r="AE77" s="24">
        <v>-0.17270777870000001</v>
      </c>
      <c r="AF77" s="25">
        <v>4.0000000000000001E-3</v>
      </c>
      <c r="AG77" t="s">
        <v>481</v>
      </c>
      <c r="AH77" s="23">
        <v>-184.12698412699999</v>
      </c>
      <c r="AI77" s="23">
        <v>44.4444444445</v>
      </c>
      <c r="AJ77" s="23">
        <v>-100</v>
      </c>
      <c r="AK77" s="26">
        <v>9681</v>
      </c>
      <c r="AL77" s="26">
        <v>6781</v>
      </c>
      <c r="AM77" s="26">
        <v>7974</v>
      </c>
      <c r="AN77" s="30">
        <v>988879.5</v>
      </c>
      <c r="AO77" s="30">
        <v>693295.4</v>
      </c>
      <c r="AP77" s="30">
        <v>820935.9</v>
      </c>
      <c r="AQ77" s="22" t="s">
        <v>556</v>
      </c>
      <c r="AR77" s="24" t="s">
        <v>555</v>
      </c>
      <c r="AS77" s="24" t="s">
        <v>555</v>
      </c>
      <c r="AT77" s="28">
        <v>-2.9100000000000001E-2</v>
      </c>
      <c r="AU77" s="28">
        <v>-5.7999999999999996E-3</v>
      </c>
      <c r="AV77" s="28">
        <v>-3.8E-3</v>
      </c>
      <c r="AW77" s="24">
        <v>0</v>
      </c>
      <c r="AX77" s="24">
        <v>0</v>
      </c>
      <c r="AY77" s="24">
        <v>0</v>
      </c>
      <c r="AZ77" s="30">
        <v>-1255075</v>
      </c>
      <c r="BA77" s="29">
        <v>61344099</v>
      </c>
      <c r="BB77">
        <v>0</v>
      </c>
      <c r="BC77" s="25">
        <v>0</v>
      </c>
      <c r="BD77">
        <v>0</v>
      </c>
      <c r="BE77">
        <v>0</v>
      </c>
      <c r="BF77">
        <v>0</v>
      </c>
      <c r="BG77">
        <v>0</v>
      </c>
    </row>
    <row r="78" spans="1:59" x14ac:dyDescent="0.35">
      <c r="A78" t="s">
        <v>145</v>
      </c>
      <c r="B78" s="20">
        <v>8.26</v>
      </c>
      <c r="C78" s="20">
        <v>0.37</v>
      </c>
      <c r="D78" s="34">
        <v>4.6899999999999997E-2</v>
      </c>
      <c r="E78" s="18">
        <v>7.85</v>
      </c>
      <c r="F78" s="18">
        <v>7.85</v>
      </c>
      <c r="G78" s="20">
        <v>8.5</v>
      </c>
      <c r="H78">
        <v>7.89</v>
      </c>
      <c r="I78" s="16">
        <v>289700</v>
      </c>
      <c r="J78" s="16">
        <v>2315033</v>
      </c>
      <c r="K78" s="21">
        <v>81669</v>
      </c>
      <c r="L78">
        <v>11.74</v>
      </c>
      <c r="M78">
        <v>6.5</v>
      </c>
      <c r="N78">
        <v>7.87</v>
      </c>
      <c r="O78">
        <v>7.05</v>
      </c>
      <c r="P78">
        <v>8.56</v>
      </c>
      <c r="Q78">
        <v>8.9</v>
      </c>
      <c r="R78" s="23">
        <v>8.4600000000000009</v>
      </c>
      <c r="S78" s="22">
        <v>7.7824</v>
      </c>
      <c r="T78" s="22">
        <v>7.5913000000000004</v>
      </c>
      <c r="U78" s="22">
        <v>8.2279999999999998</v>
      </c>
      <c r="V78" s="23">
        <v>8.2731993569999993</v>
      </c>
      <c r="W78" s="22">
        <v>8.0004230442999997</v>
      </c>
      <c r="X78" s="22">
        <v>7.9092857647999999</v>
      </c>
      <c r="Y78" s="22">
        <v>7.9386903030999996</v>
      </c>
      <c r="Z78" s="23" t="s">
        <v>480</v>
      </c>
      <c r="AA78" s="22" t="s">
        <v>551</v>
      </c>
      <c r="AB78" s="24" t="s">
        <v>558</v>
      </c>
      <c r="AC78" s="22">
        <v>51.046596758500002</v>
      </c>
      <c r="AD78" s="24" t="s">
        <v>552</v>
      </c>
      <c r="AE78" s="23">
        <v>0.17425448230000001</v>
      </c>
      <c r="AF78" s="25">
        <v>4.82E-2</v>
      </c>
      <c r="AG78" t="s">
        <v>552</v>
      </c>
      <c r="AH78" s="23">
        <v>-98.944996415000006</v>
      </c>
      <c r="AI78" s="24">
        <v>0</v>
      </c>
      <c r="AJ78" s="22">
        <v>-56.842105263199997</v>
      </c>
      <c r="AK78" s="36">
        <v>116490</v>
      </c>
      <c r="AL78" s="36">
        <v>93473</v>
      </c>
      <c r="AM78" s="36">
        <v>139380</v>
      </c>
      <c r="AN78" s="29">
        <v>932173.6</v>
      </c>
      <c r="AO78" s="29">
        <v>758151.8</v>
      </c>
      <c r="AP78" s="29">
        <v>1169051.1499999999</v>
      </c>
      <c r="AQ78" s="24" t="s">
        <v>555</v>
      </c>
      <c r="AR78" s="22" t="s">
        <v>581</v>
      </c>
      <c r="AS78" s="24" t="s">
        <v>555</v>
      </c>
      <c r="AT78" s="27">
        <v>0.17829999999999999</v>
      </c>
      <c r="AU78" s="28">
        <v>-5.9200000000000003E-2</v>
      </c>
      <c r="AV78" s="28">
        <v>-1.67E-2</v>
      </c>
      <c r="AW78" s="29">
        <v>443924</v>
      </c>
      <c r="AX78" s="29">
        <v>705114</v>
      </c>
      <c r="AY78" s="30">
        <v>-321090.9999</v>
      </c>
      <c r="AZ78" s="30">
        <v>-1259600.9998999999</v>
      </c>
      <c r="BA78" s="30">
        <v>-127516112.99869999</v>
      </c>
      <c r="BB78">
        <v>0.52</v>
      </c>
      <c r="BC78" s="25">
        <v>0.33329999999999999</v>
      </c>
      <c r="BD78">
        <v>15.8846153846</v>
      </c>
      <c r="BE78">
        <v>0</v>
      </c>
      <c r="BF78">
        <v>2.8482758620999999</v>
      </c>
      <c r="BG78">
        <v>0</v>
      </c>
    </row>
    <row r="79" spans="1:59" x14ac:dyDescent="0.35">
      <c r="A79" t="s">
        <v>147</v>
      </c>
      <c r="B79" s="31">
        <v>7.3</v>
      </c>
      <c r="C79" s="31">
        <v>0</v>
      </c>
      <c r="D79" s="32">
        <v>0</v>
      </c>
      <c r="E79" s="20">
        <v>7.45</v>
      </c>
      <c r="F79" s="18">
        <v>7.18</v>
      </c>
      <c r="G79" s="20">
        <v>7.45</v>
      </c>
      <c r="H79">
        <v>7.3</v>
      </c>
      <c r="I79" s="16">
        <v>71400</v>
      </c>
      <c r="J79" s="16">
        <v>515934</v>
      </c>
      <c r="K79" s="31">
        <v>0</v>
      </c>
      <c r="L79">
        <v>11.2</v>
      </c>
      <c r="M79">
        <v>7.01</v>
      </c>
      <c r="N79">
        <v>7.22</v>
      </c>
      <c r="O79">
        <v>6.36</v>
      </c>
      <c r="P79">
        <v>7.42</v>
      </c>
      <c r="Q79">
        <v>7.68</v>
      </c>
      <c r="R79" s="23">
        <v>7.3419999999999996</v>
      </c>
      <c r="S79" s="23">
        <v>7.306</v>
      </c>
      <c r="T79" s="23">
        <v>7.7626999999999997</v>
      </c>
      <c r="U79" s="23">
        <v>8.2763000000000009</v>
      </c>
      <c r="V79" s="23">
        <v>7.3428825159000004</v>
      </c>
      <c r="W79" s="23">
        <v>7.4300606483999996</v>
      </c>
      <c r="X79" s="23">
        <v>7.7108699330999997</v>
      </c>
      <c r="Y79" s="23">
        <v>8.1874773204999993</v>
      </c>
      <c r="Z79" s="24" t="s">
        <v>558</v>
      </c>
      <c r="AA79" s="24" t="s">
        <v>558</v>
      </c>
      <c r="AB79" s="23" t="s">
        <v>480</v>
      </c>
      <c r="AC79" s="23">
        <v>47.526098253900003</v>
      </c>
      <c r="AD79" s="24" t="s">
        <v>552</v>
      </c>
      <c r="AE79" s="24">
        <v>-4.4821838000000001E-3</v>
      </c>
      <c r="AF79" s="25">
        <v>3.7499999999999999E-2</v>
      </c>
      <c r="AG79" t="s">
        <v>552</v>
      </c>
      <c r="AH79" s="23">
        <v>-66.081137599300007</v>
      </c>
      <c r="AI79" s="24">
        <v>12.2995661196</v>
      </c>
      <c r="AJ79" s="22">
        <v>-80.645161290299995</v>
      </c>
      <c r="AK79" s="36">
        <v>24460</v>
      </c>
      <c r="AL79" s="36">
        <v>19133</v>
      </c>
      <c r="AM79" s="36">
        <v>24310</v>
      </c>
      <c r="AN79" s="29">
        <v>175763.9</v>
      </c>
      <c r="AO79" s="29">
        <v>138111.866666666</v>
      </c>
      <c r="AP79" s="29">
        <v>175666.35</v>
      </c>
      <c r="AQ79" s="24" t="s">
        <v>555</v>
      </c>
      <c r="AR79" s="24" t="s">
        <v>555</v>
      </c>
      <c r="AS79" s="24" t="s">
        <v>555</v>
      </c>
      <c r="AT79" s="27">
        <v>2.8199999999999999E-2</v>
      </c>
      <c r="AU79" s="27">
        <v>9.7000000000000003E-3</v>
      </c>
      <c r="AV79" s="28">
        <v>-6.7999999999999996E-3</v>
      </c>
      <c r="AW79" s="30">
        <v>-2184</v>
      </c>
      <c r="AX79" s="30">
        <v>-2184</v>
      </c>
      <c r="AY79" s="29">
        <v>57221</v>
      </c>
      <c r="AZ79" s="29">
        <v>58001</v>
      </c>
      <c r="BA79" s="30">
        <v>-3665455</v>
      </c>
      <c r="BB79">
        <v>-0.06</v>
      </c>
      <c r="BC79" s="25">
        <v>-0.5</v>
      </c>
      <c r="BD79">
        <v>-121.6666666667</v>
      </c>
      <c r="BE79">
        <v>0</v>
      </c>
      <c r="BF79">
        <v>-730</v>
      </c>
      <c r="BG79">
        <v>0</v>
      </c>
    </row>
    <row r="80" spans="1:59" x14ac:dyDescent="0.35">
      <c r="A80" t="s">
        <v>149</v>
      </c>
      <c r="B80" s="18">
        <v>13.6</v>
      </c>
      <c r="C80" s="18">
        <v>-0.12</v>
      </c>
      <c r="D80" s="19">
        <v>-8.6999999999999994E-3</v>
      </c>
      <c r="E80" s="31">
        <v>13.72</v>
      </c>
      <c r="F80" s="18">
        <v>13.52</v>
      </c>
      <c r="G80" s="20">
        <v>13.74</v>
      </c>
      <c r="H80">
        <v>13.72</v>
      </c>
      <c r="I80" s="16">
        <v>3591300</v>
      </c>
      <c r="J80" s="16">
        <v>48829964</v>
      </c>
      <c r="K80" s="35">
        <v>-34620032</v>
      </c>
      <c r="L80">
        <v>16.7</v>
      </c>
      <c r="M80">
        <v>11.26</v>
      </c>
      <c r="N80">
        <v>13.56</v>
      </c>
      <c r="O80">
        <v>13.12</v>
      </c>
      <c r="P80">
        <v>13.99</v>
      </c>
      <c r="Q80">
        <v>14.59</v>
      </c>
      <c r="R80" s="23">
        <v>14.015000000000001</v>
      </c>
      <c r="S80" s="23">
        <v>14.3116</v>
      </c>
      <c r="T80" s="23">
        <v>14.796799999999999</v>
      </c>
      <c r="U80" s="23">
        <v>14.7966</v>
      </c>
      <c r="V80" s="23">
        <v>13.986945601</v>
      </c>
      <c r="W80" s="23">
        <v>14.302262987900001</v>
      </c>
      <c r="X80" s="23">
        <v>14.548198384200001</v>
      </c>
      <c r="Y80" s="23">
        <v>14.4621329648</v>
      </c>
      <c r="Z80" s="23" t="s">
        <v>480</v>
      </c>
      <c r="AA80" s="24" t="s">
        <v>558</v>
      </c>
      <c r="AB80" s="24" t="s">
        <v>558</v>
      </c>
      <c r="AC80" s="23">
        <v>40.836285627099997</v>
      </c>
      <c r="AD80" s="24" t="s">
        <v>552</v>
      </c>
      <c r="AE80" s="24">
        <v>-0.19560481930000001</v>
      </c>
      <c r="AF80" s="25">
        <v>2.6200000000000001E-2</v>
      </c>
      <c r="AG80" t="s">
        <v>481</v>
      </c>
      <c r="AH80" s="23">
        <v>-91.008259311200007</v>
      </c>
      <c r="AI80" s="23">
        <v>31.111111111100001</v>
      </c>
      <c r="AJ80" s="23">
        <v>-75</v>
      </c>
      <c r="AK80" s="26">
        <v>4117900</v>
      </c>
      <c r="AL80" s="26">
        <v>4382713</v>
      </c>
      <c r="AM80" s="26">
        <v>5218135</v>
      </c>
      <c r="AN80" s="30">
        <v>49699267.600000001</v>
      </c>
      <c r="AO80" s="30">
        <v>56020913.733333297</v>
      </c>
      <c r="AP80" s="30">
        <v>69822213.700000003</v>
      </c>
      <c r="AQ80" s="24" t="s">
        <v>555</v>
      </c>
      <c r="AR80" s="24" t="s">
        <v>555</v>
      </c>
      <c r="AS80" s="24" t="s">
        <v>555</v>
      </c>
      <c r="AT80" s="28">
        <v>-5.5599999999999997E-2</v>
      </c>
      <c r="AU80" s="28">
        <v>-5.5599999999999997E-2</v>
      </c>
      <c r="AV80" s="28">
        <v>-1.4500000000000001E-2</v>
      </c>
      <c r="AW80" s="30">
        <v>-62097252</v>
      </c>
      <c r="AX80" s="30">
        <v>-254003976</v>
      </c>
      <c r="AY80" s="30">
        <v>-427509400</v>
      </c>
      <c r="AZ80" s="30">
        <v>-621672640</v>
      </c>
      <c r="BA80" s="29">
        <v>844911581.79990005</v>
      </c>
      <c r="BB80">
        <v>1.1299999999999999</v>
      </c>
      <c r="BC80" s="25">
        <v>0.24179999999999999</v>
      </c>
      <c r="BD80">
        <v>12.0353982301</v>
      </c>
      <c r="BE80">
        <v>0</v>
      </c>
      <c r="BF80">
        <v>2.4460431654999999</v>
      </c>
      <c r="BG80">
        <v>0</v>
      </c>
    </row>
    <row r="81" spans="1:59" x14ac:dyDescent="0.35">
      <c r="A81" t="s">
        <v>610</v>
      </c>
      <c r="B81" s="20">
        <v>10.5</v>
      </c>
      <c r="C81" s="20">
        <v>0.3</v>
      </c>
      <c r="D81" s="34">
        <v>2.9399999999999999E-2</v>
      </c>
      <c r="E81" s="20">
        <v>10.5</v>
      </c>
      <c r="F81" s="20">
        <v>10.5</v>
      </c>
      <c r="G81" s="20">
        <v>10.5</v>
      </c>
      <c r="H81">
        <v>10.199999999999999</v>
      </c>
      <c r="I81" s="16">
        <v>2500</v>
      </c>
      <c r="J81" s="16">
        <v>26250</v>
      </c>
      <c r="K81" s="31">
        <v>0</v>
      </c>
      <c r="L81">
        <v>11.1</v>
      </c>
      <c r="M81">
        <v>10</v>
      </c>
      <c r="N81">
        <v>10.199999999999999</v>
      </c>
      <c r="O81">
        <v>10</v>
      </c>
      <c r="P81">
        <v>10.54</v>
      </c>
      <c r="Q81">
        <v>10.9</v>
      </c>
      <c r="R81" s="22">
        <v>10.247999999999999</v>
      </c>
      <c r="S81" s="22">
        <v>10.260400000000001</v>
      </c>
      <c r="T81" s="22">
        <v>10.422000000000001</v>
      </c>
      <c r="U81" s="24">
        <v>0</v>
      </c>
      <c r="V81" s="22">
        <v>10.255677095799999</v>
      </c>
      <c r="W81" s="22">
        <v>10.291231528999999</v>
      </c>
      <c r="X81" s="22">
        <v>10.4126554776</v>
      </c>
      <c r="Y81" s="24">
        <v>0</v>
      </c>
      <c r="Z81" s="24" t="s">
        <v>558</v>
      </c>
      <c r="AA81" s="24" t="s">
        <v>558</v>
      </c>
      <c r="AB81" s="24" t="s">
        <v>558</v>
      </c>
      <c r="AC81" s="22">
        <v>57.530508136500004</v>
      </c>
      <c r="AD81" s="24" t="s">
        <v>552</v>
      </c>
      <c r="AE81" s="24">
        <v>5.9742895000000004E-3</v>
      </c>
      <c r="AF81" s="25">
        <v>1.37E-2</v>
      </c>
      <c r="AG81" t="s">
        <v>481</v>
      </c>
      <c r="AH81" s="22">
        <v>186.77144728229999</v>
      </c>
      <c r="AI81" s="22">
        <v>50</v>
      </c>
      <c r="AJ81" s="22">
        <v>0</v>
      </c>
      <c r="AK81" s="26">
        <v>3581</v>
      </c>
      <c r="AL81" s="26">
        <v>13227</v>
      </c>
      <c r="AM81" s="26">
        <v>12269</v>
      </c>
      <c r="AN81" s="30">
        <v>33156.620000000003</v>
      </c>
      <c r="AO81" s="30">
        <v>132833.28</v>
      </c>
      <c r="AP81" s="30">
        <v>123523.98</v>
      </c>
      <c r="AQ81" s="22" t="s">
        <v>556</v>
      </c>
      <c r="AR81" s="24" t="s">
        <v>555</v>
      </c>
      <c r="AS81" s="22" t="s">
        <v>569</v>
      </c>
      <c r="AT81" s="27">
        <v>3.9600000000000003E-2</v>
      </c>
      <c r="AU81" s="27">
        <v>2.9399999999999999E-2</v>
      </c>
      <c r="AV81" s="27">
        <v>2.9399999999999999E-2</v>
      </c>
      <c r="AW81" s="24">
        <v>0</v>
      </c>
      <c r="AX81" s="29">
        <v>20200</v>
      </c>
      <c r="AY81" s="29">
        <v>20200</v>
      </c>
      <c r="AZ81" s="30">
        <v>-140303.99960000001</v>
      </c>
      <c r="BA81" s="24">
        <v>0</v>
      </c>
      <c r="BB81">
        <v>-0.32</v>
      </c>
      <c r="BC81" s="25">
        <v>-1.3107</v>
      </c>
      <c r="BD81">
        <v>-32.8125</v>
      </c>
      <c r="BE81">
        <v>0</v>
      </c>
      <c r="BF81">
        <v>0.3768844221</v>
      </c>
      <c r="BG81">
        <v>0</v>
      </c>
    </row>
    <row r="82" spans="1:59" x14ac:dyDescent="0.35">
      <c r="A82" t="s">
        <v>676</v>
      </c>
      <c r="B82" s="31">
        <v>10.3</v>
      </c>
      <c r="C82" s="31">
        <v>0</v>
      </c>
      <c r="D82" s="32">
        <v>0</v>
      </c>
      <c r="E82" s="31">
        <v>10.3</v>
      </c>
      <c r="F82" s="31">
        <v>10.3</v>
      </c>
      <c r="G82" s="31">
        <v>10.3</v>
      </c>
      <c r="H82">
        <v>10.3</v>
      </c>
      <c r="I82">
        <v>40</v>
      </c>
      <c r="J82">
        <v>412</v>
      </c>
      <c r="K82" s="31">
        <v>0</v>
      </c>
      <c r="L82">
        <v>10.6</v>
      </c>
      <c r="M82">
        <v>10</v>
      </c>
      <c r="N82">
        <v>10.28</v>
      </c>
      <c r="O82">
        <v>10</v>
      </c>
      <c r="P82">
        <v>10.32</v>
      </c>
      <c r="Q82">
        <v>10.32</v>
      </c>
      <c r="R82" s="22">
        <v>10.256</v>
      </c>
      <c r="S82" s="24">
        <v>0</v>
      </c>
      <c r="T82" s="24">
        <v>0</v>
      </c>
      <c r="U82" s="24">
        <v>0</v>
      </c>
      <c r="V82" s="22">
        <v>10.2515265408</v>
      </c>
      <c r="W82" s="24">
        <v>0</v>
      </c>
      <c r="X82" s="24">
        <v>0</v>
      </c>
      <c r="Y82" s="24">
        <v>0</v>
      </c>
      <c r="Z82" s="24" t="s">
        <v>558</v>
      </c>
      <c r="AA82" t="s">
        <v>568</v>
      </c>
      <c r="AB82" t="s">
        <v>568</v>
      </c>
      <c r="AC82" s="22">
        <v>55.049847777799997</v>
      </c>
      <c r="AD82" s="24" t="s">
        <v>552</v>
      </c>
      <c r="AE82" s="24">
        <v>0</v>
      </c>
      <c r="AF82" s="25">
        <v>5.1000000000000004E-3</v>
      </c>
      <c r="AG82" t="s">
        <v>481</v>
      </c>
      <c r="AH82" s="22">
        <v>75.173095944600007</v>
      </c>
      <c r="AI82" s="24">
        <v>90.909090909100001</v>
      </c>
      <c r="AJ82" s="24">
        <v>-9.0909090909000003</v>
      </c>
      <c r="AK82" s="26">
        <v>5100</v>
      </c>
      <c r="AL82" s="26">
        <v>13917</v>
      </c>
      <c r="AM82" s="26">
        <v>15203</v>
      </c>
      <c r="AN82" s="30">
        <v>46150</v>
      </c>
      <c r="AO82" s="30">
        <v>138849.04</v>
      </c>
      <c r="AP82" s="30">
        <v>152488.23000000001</v>
      </c>
      <c r="AQ82" s="22" t="s">
        <v>556</v>
      </c>
      <c r="AR82" s="22" t="s">
        <v>557</v>
      </c>
      <c r="AS82" s="22" t="s">
        <v>569</v>
      </c>
      <c r="AT82" s="27">
        <v>9.7999999999999997E-3</v>
      </c>
      <c r="AU82" s="27">
        <v>9.7999999999999997E-3</v>
      </c>
      <c r="AV82" s="27">
        <v>1.9E-3</v>
      </c>
      <c r="AW82" s="24">
        <v>0</v>
      </c>
      <c r="AX82" s="29">
        <v>100104</v>
      </c>
      <c r="AY82" s="24">
        <v>0</v>
      </c>
      <c r="AZ82" s="24">
        <v>0</v>
      </c>
      <c r="BA82" s="24">
        <v>0</v>
      </c>
      <c r="BB82">
        <v>0</v>
      </c>
      <c r="BC82" s="25">
        <v>0</v>
      </c>
      <c r="BD82">
        <v>0</v>
      </c>
      <c r="BE82">
        <v>0</v>
      </c>
      <c r="BF82">
        <v>0</v>
      </c>
      <c r="BG82">
        <v>0</v>
      </c>
    </row>
    <row r="83" spans="1:59" x14ac:dyDescent="0.35">
      <c r="A83" t="s">
        <v>151</v>
      </c>
      <c r="B83" s="31">
        <v>10.6</v>
      </c>
      <c r="C83" s="31">
        <v>0</v>
      </c>
      <c r="D83" s="32">
        <v>0</v>
      </c>
      <c r="E83" s="31">
        <v>10.6</v>
      </c>
      <c r="F83" s="18">
        <v>10.199999999999999</v>
      </c>
      <c r="G83" s="31">
        <v>10.6</v>
      </c>
      <c r="H83">
        <v>10.6</v>
      </c>
      <c r="I83" s="16">
        <v>14400</v>
      </c>
      <c r="J83" s="16">
        <v>152450</v>
      </c>
      <c r="K83" s="35">
        <v>-4240</v>
      </c>
      <c r="L83">
        <v>12.6</v>
      </c>
      <c r="M83">
        <v>10.1</v>
      </c>
      <c r="N83">
        <v>10.33</v>
      </c>
      <c r="O83">
        <v>10.3</v>
      </c>
      <c r="P83">
        <v>10.64</v>
      </c>
      <c r="Q83">
        <v>11.23</v>
      </c>
      <c r="R83" s="23">
        <v>10.750999999999999</v>
      </c>
      <c r="S83" s="23">
        <v>10.896000000000001</v>
      </c>
      <c r="T83" s="23">
        <v>11.1608</v>
      </c>
      <c r="U83" s="23">
        <v>11.3927</v>
      </c>
      <c r="V83" s="23">
        <v>10.742242707699999</v>
      </c>
      <c r="W83" s="23">
        <v>10.8939784434</v>
      </c>
      <c r="X83" s="23">
        <v>11.0837603902</v>
      </c>
      <c r="Y83" s="23">
        <v>11.3295564084</v>
      </c>
      <c r="Z83" s="24" t="s">
        <v>558</v>
      </c>
      <c r="AA83" s="24" t="s">
        <v>558</v>
      </c>
      <c r="AB83" s="24" t="s">
        <v>558</v>
      </c>
      <c r="AC83" s="23">
        <v>41.505805087200002</v>
      </c>
      <c r="AD83" s="24" t="s">
        <v>552</v>
      </c>
      <c r="AE83" s="24">
        <v>-6.6707591900000002E-2</v>
      </c>
      <c r="AF83" s="25">
        <v>2.98E-2</v>
      </c>
      <c r="AG83" t="s">
        <v>481</v>
      </c>
      <c r="AH83" s="23">
        <v>-91.285801340600003</v>
      </c>
      <c r="AI83" s="24">
        <v>41.9540229885</v>
      </c>
      <c r="AJ83" s="24">
        <v>-56.8965517241</v>
      </c>
      <c r="AK83" s="26">
        <v>32770</v>
      </c>
      <c r="AL83" s="26">
        <v>55660</v>
      </c>
      <c r="AM83" s="26">
        <v>47355</v>
      </c>
      <c r="AN83" s="30">
        <v>295577.2</v>
      </c>
      <c r="AO83" s="30">
        <v>564175.33333333302</v>
      </c>
      <c r="AP83" s="30">
        <v>483236.2</v>
      </c>
      <c r="AQ83" s="24" t="s">
        <v>559</v>
      </c>
      <c r="AR83" s="24" t="s">
        <v>555</v>
      </c>
      <c r="AS83" s="24" t="s">
        <v>555</v>
      </c>
      <c r="AT83" s="28">
        <v>-2.93E-2</v>
      </c>
      <c r="AU83" s="33">
        <v>0</v>
      </c>
      <c r="AV83" s="33">
        <v>0</v>
      </c>
      <c r="AW83" s="24">
        <v>0</v>
      </c>
      <c r="AX83" s="30">
        <v>-404636</v>
      </c>
      <c r="AY83" s="30">
        <v>-741937.99970000004</v>
      </c>
      <c r="AZ83" s="30">
        <v>-921189.99970000004</v>
      </c>
      <c r="BA83" s="29">
        <v>3011996.0003</v>
      </c>
      <c r="BB83">
        <v>1.89</v>
      </c>
      <c r="BC83" s="25">
        <v>-0.35709999999999997</v>
      </c>
      <c r="BD83">
        <v>5.6084656085000004</v>
      </c>
      <c r="BE83">
        <v>0</v>
      </c>
      <c r="BF83">
        <v>0.5770277627</v>
      </c>
      <c r="BG83">
        <v>0</v>
      </c>
    </row>
    <row r="84" spans="1:59" x14ac:dyDescent="0.35">
      <c r="A84" t="s">
        <v>478</v>
      </c>
      <c r="B84" s="18">
        <v>3.98</v>
      </c>
      <c r="C84" s="18">
        <v>-0.01</v>
      </c>
      <c r="D84" s="19">
        <v>-2.5000000000000001E-3</v>
      </c>
      <c r="E84" s="20">
        <v>4</v>
      </c>
      <c r="F84" s="18">
        <v>3.82</v>
      </c>
      <c r="G84" s="20">
        <v>4.0999999999999996</v>
      </c>
      <c r="H84">
        <v>3.99</v>
      </c>
      <c r="I84" s="16">
        <v>297000</v>
      </c>
      <c r="J84" s="16">
        <v>1155990</v>
      </c>
      <c r="K84" s="31">
        <v>0</v>
      </c>
      <c r="L84">
        <v>7.65</v>
      </c>
      <c r="M84">
        <v>2.82</v>
      </c>
      <c r="N84">
        <v>3.8</v>
      </c>
      <c r="O84">
        <v>3.52</v>
      </c>
      <c r="P84">
        <v>4.17</v>
      </c>
      <c r="Q84">
        <v>5.24</v>
      </c>
      <c r="R84" s="23">
        <v>4.2184999999999997</v>
      </c>
      <c r="S84" s="22">
        <v>3.9407999999999999</v>
      </c>
      <c r="T84" s="22">
        <v>3.9140000000000001</v>
      </c>
      <c r="U84" s="23">
        <v>4.8135500000000002</v>
      </c>
      <c r="V84" s="23">
        <v>4.1141031495</v>
      </c>
      <c r="W84" s="23">
        <v>3.9972736916999998</v>
      </c>
      <c r="X84" s="23">
        <v>4.1790872742999996</v>
      </c>
      <c r="Y84" s="23">
        <v>5.3581546466000001</v>
      </c>
      <c r="Z84" s="24" t="s">
        <v>558</v>
      </c>
      <c r="AA84" s="22" t="s">
        <v>551</v>
      </c>
      <c r="AB84" s="24" t="s">
        <v>558</v>
      </c>
      <c r="AC84" s="23">
        <v>48.082529005600001</v>
      </c>
      <c r="AD84" s="24" t="s">
        <v>552</v>
      </c>
      <c r="AE84" s="24">
        <v>0.1218859828</v>
      </c>
      <c r="AF84" s="25">
        <v>0.1041</v>
      </c>
      <c r="AG84" t="s">
        <v>482</v>
      </c>
      <c r="AH84" s="23">
        <v>-52.4436090226</v>
      </c>
      <c r="AI84" s="24">
        <v>9.3264248705000004</v>
      </c>
      <c r="AJ84" s="24">
        <v>-88.601036269399998</v>
      </c>
      <c r="AK84" s="26">
        <v>1907600</v>
      </c>
      <c r="AL84" s="26">
        <v>1929733</v>
      </c>
      <c r="AM84" s="26">
        <v>1730750</v>
      </c>
      <c r="AN84" s="30">
        <v>3951294</v>
      </c>
      <c r="AO84" s="30">
        <v>5722128</v>
      </c>
      <c r="AP84" s="30">
        <v>5541796</v>
      </c>
      <c r="AQ84" s="24" t="s">
        <v>555</v>
      </c>
      <c r="AR84" s="24" t="s">
        <v>555</v>
      </c>
      <c r="AS84" s="24" t="s">
        <v>555</v>
      </c>
      <c r="AT84" s="27">
        <v>6.4199999999999993E-2</v>
      </c>
      <c r="AU84" s="28">
        <v>-0.1404</v>
      </c>
      <c r="AV84" s="27">
        <v>1.0200000000000001E-2</v>
      </c>
      <c r="AW84" s="30">
        <v>-812370</v>
      </c>
      <c r="AX84" s="30">
        <v>-3569000</v>
      </c>
      <c r="AY84" s="30">
        <v>-4009640</v>
      </c>
      <c r="AZ84" s="30">
        <v>-4543060</v>
      </c>
      <c r="BA84" s="29">
        <v>1552042</v>
      </c>
      <c r="BB84">
        <v>-0.09</v>
      </c>
      <c r="BC84" s="25">
        <v>-1.25</v>
      </c>
      <c r="BD84">
        <v>-44.222222222200003</v>
      </c>
      <c r="BE84">
        <v>0</v>
      </c>
      <c r="BF84">
        <v>22.111111111100001</v>
      </c>
      <c r="BG84">
        <v>0</v>
      </c>
    </row>
    <row r="85" spans="1:59" x14ac:dyDescent="0.35">
      <c r="A85" t="s">
        <v>153</v>
      </c>
      <c r="B85" s="18">
        <v>11.2</v>
      </c>
      <c r="C85" s="18">
        <v>-0.44</v>
      </c>
      <c r="D85" s="19">
        <v>-3.78E-2</v>
      </c>
      <c r="E85" s="31">
        <v>11.64</v>
      </c>
      <c r="F85" s="18">
        <v>11.16</v>
      </c>
      <c r="G85" s="31">
        <v>11.64</v>
      </c>
      <c r="H85">
        <v>11.64</v>
      </c>
      <c r="I85" s="16">
        <v>8866600</v>
      </c>
      <c r="J85" s="16">
        <v>99487306</v>
      </c>
      <c r="K85" s="21">
        <v>22807540</v>
      </c>
      <c r="L85">
        <v>13.3</v>
      </c>
      <c r="M85">
        <v>9.98</v>
      </c>
      <c r="N85">
        <v>11.18</v>
      </c>
      <c r="O85">
        <v>10.64</v>
      </c>
      <c r="P85">
        <v>11.77</v>
      </c>
      <c r="Q85">
        <v>12.48</v>
      </c>
      <c r="R85" s="23">
        <v>11.718999999999999</v>
      </c>
      <c r="S85" s="23">
        <v>11.646000000000001</v>
      </c>
      <c r="T85" s="22">
        <v>11.045199999999999</v>
      </c>
      <c r="U85" s="23">
        <v>11.4291</v>
      </c>
      <c r="V85" s="23">
        <v>11.6441343139</v>
      </c>
      <c r="W85" s="23">
        <v>11.554801188100001</v>
      </c>
      <c r="X85" s="23">
        <v>11.385033523500001</v>
      </c>
      <c r="Y85" s="23">
        <v>11.369143230800001</v>
      </c>
      <c r="Z85" s="23" t="s">
        <v>480</v>
      </c>
      <c r="AA85" s="24" t="s">
        <v>558</v>
      </c>
      <c r="AB85" s="22" t="s">
        <v>551</v>
      </c>
      <c r="AC85" s="23">
        <v>39.521984203199999</v>
      </c>
      <c r="AD85" s="24" t="s">
        <v>552</v>
      </c>
      <c r="AE85" s="24">
        <v>-2.7991757900000001E-2</v>
      </c>
      <c r="AF85" s="25">
        <v>2.69E-2</v>
      </c>
      <c r="AG85" t="s">
        <v>481</v>
      </c>
      <c r="AH85" s="23">
        <v>-88.053252364800002</v>
      </c>
      <c r="AI85" s="23">
        <v>51.551149412900003</v>
      </c>
      <c r="AJ85" s="23">
        <v>-65.217391304299994</v>
      </c>
      <c r="AK85" s="36">
        <v>3355340</v>
      </c>
      <c r="AL85" s="36">
        <v>3463200</v>
      </c>
      <c r="AM85" s="36">
        <v>3244540</v>
      </c>
      <c r="AN85" s="29">
        <v>36295851.600000001</v>
      </c>
      <c r="AO85" s="29">
        <v>38319264</v>
      </c>
      <c r="AP85" s="29">
        <v>36627463</v>
      </c>
      <c r="AQ85" s="23" t="s">
        <v>553</v>
      </c>
      <c r="AR85" s="24" t="s">
        <v>555</v>
      </c>
      <c r="AS85" s="24" t="s">
        <v>555</v>
      </c>
      <c r="AT85" s="27">
        <v>1.2699999999999999E-2</v>
      </c>
      <c r="AU85" s="28">
        <v>-8.0500000000000002E-2</v>
      </c>
      <c r="AV85" s="28">
        <v>-2.2700000000000001E-2</v>
      </c>
      <c r="AW85" s="29">
        <v>90872920</v>
      </c>
      <c r="AX85" s="29">
        <v>65161972.000100002</v>
      </c>
      <c r="AY85" s="29">
        <v>399565566.00010002</v>
      </c>
      <c r="AZ85" s="29">
        <v>893243294.00010002</v>
      </c>
      <c r="BA85" s="29">
        <v>1569394906.0009</v>
      </c>
      <c r="BB85">
        <v>0.38</v>
      </c>
      <c r="BC85" s="25">
        <v>0.1176</v>
      </c>
      <c r="BD85">
        <v>29.4736842105</v>
      </c>
      <c r="BE85">
        <v>0</v>
      </c>
      <c r="BF85">
        <v>5.5445544554000001</v>
      </c>
      <c r="BG85">
        <v>0</v>
      </c>
    </row>
    <row r="86" spans="1:59" x14ac:dyDescent="0.35">
      <c r="A86" t="s">
        <v>611</v>
      </c>
      <c r="B86" s="20">
        <v>2.4500000000000002</v>
      </c>
      <c r="C86" s="20">
        <v>0.01</v>
      </c>
      <c r="D86" s="34">
        <v>4.1000000000000003E-3</v>
      </c>
      <c r="E86" s="18">
        <v>2.36</v>
      </c>
      <c r="F86" s="18">
        <v>2.36</v>
      </c>
      <c r="G86" s="20">
        <v>2.4500000000000002</v>
      </c>
      <c r="H86">
        <v>2.44</v>
      </c>
      <c r="I86" s="16">
        <v>44000</v>
      </c>
      <c r="J86" s="16">
        <v>104940</v>
      </c>
      <c r="K86" s="31">
        <v>0</v>
      </c>
      <c r="L86">
        <v>4.2</v>
      </c>
      <c r="M86">
        <v>2</v>
      </c>
      <c r="N86">
        <v>2.39</v>
      </c>
      <c r="O86">
        <v>2.2200000000000002</v>
      </c>
      <c r="P86">
        <v>2.58</v>
      </c>
      <c r="Q86">
        <v>2.98</v>
      </c>
      <c r="R86" s="23">
        <v>2.6175000000000002</v>
      </c>
      <c r="S86" s="23">
        <v>2.6566000000000001</v>
      </c>
      <c r="T86" s="23">
        <v>2.5291999999999999</v>
      </c>
      <c r="U86" s="22">
        <v>2.4484499999999998</v>
      </c>
      <c r="V86" s="23">
        <v>2.5536404676000002</v>
      </c>
      <c r="W86" s="23">
        <v>2.5827556081999998</v>
      </c>
      <c r="X86" s="23">
        <v>2.5484339123000002</v>
      </c>
      <c r="Y86" s="22">
        <v>2.4456039442000002</v>
      </c>
      <c r="Z86" s="23" t="s">
        <v>480</v>
      </c>
      <c r="AA86" s="24" t="s">
        <v>558</v>
      </c>
      <c r="AB86" s="22" t="s">
        <v>551</v>
      </c>
      <c r="AC86" s="23">
        <v>44.733844693199998</v>
      </c>
      <c r="AD86" s="24" t="s">
        <v>552</v>
      </c>
      <c r="AE86" s="24">
        <v>-2.42120124E-2</v>
      </c>
      <c r="AF86" s="25">
        <v>8.4500000000000006E-2</v>
      </c>
      <c r="AG86" t="s">
        <v>482</v>
      </c>
      <c r="AH86" s="23">
        <v>-103.8167938931</v>
      </c>
      <c r="AI86" s="23">
        <v>12.994350282499999</v>
      </c>
      <c r="AJ86" s="24">
        <v>-84.745762711899999</v>
      </c>
      <c r="AK86" s="26">
        <v>138400</v>
      </c>
      <c r="AL86" s="26">
        <v>131000</v>
      </c>
      <c r="AM86" s="26">
        <v>174150</v>
      </c>
      <c r="AN86" s="30">
        <v>334019</v>
      </c>
      <c r="AO86" s="30">
        <v>322054</v>
      </c>
      <c r="AP86" s="30">
        <v>458957.5</v>
      </c>
      <c r="AQ86" s="22" t="s">
        <v>556</v>
      </c>
      <c r="AR86" s="24" t="s">
        <v>555</v>
      </c>
      <c r="AS86" s="24" t="s">
        <v>555</v>
      </c>
      <c r="AT86" s="28">
        <v>-1.61E-2</v>
      </c>
      <c r="AU86" s="28">
        <v>-9.2600000000000002E-2</v>
      </c>
      <c r="AV86" s="27">
        <v>1.24E-2</v>
      </c>
      <c r="AW86" s="29">
        <v>28680</v>
      </c>
      <c r="AX86" s="29">
        <v>75450</v>
      </c>
      <c r="AY86" s="29">
        <v>362060</v>
      </c>
      <c r="AZ86" s="29">
        <v>1086130</v>
      </c>
      <c r="BA86" s="29">
        <v>1157370.0001000001</v>
      </c>
      <c r="BB86">
        <v>0.03</v>
      </c>
      <c r="BC86" s="25">
        <v>-0.75</v>
      </c>
      <c r="BD86">
        <v>81.666666666699996</v>
      </c>
      <c r="BE86">
        <v>0</v>
      </c>
      <c r="BF86">
        <v>1.2311557789000001</v>
      </c>
      <c r="BG86">
        <v>0</v>
      </c>
    </row>
    <row r="87" spans="1:59" x14ac:dyDescent="0.35">
      <c r="A87" t="s">
        <v>625</v>
      </c>
      <c r="B87" s="18">
        <v>14.12</v>
      </c>
      <c r="C87" s="18">
        <v>-0.24</v>
      </c>
      <c r="D87" s="19">
        <v>-1.67E-2</v>
      </c>
      <c r="E87" s="31">
        <v>14.36</v>
      </c>
      <c r="F87" s="18">
        <v>14</v>
      </c>
      <c r="G87" s="31">
        <v>14.36</v>
      </c>
      <c r="H87">
        <v>14.36</v>
      </c>
      <c r="I87" s="16">
        <v>344200</v>
      </c>
      <c r="J87" s="16">
        <v>4863540</v>
      </c>
      <c r="K87" s="21">
        <v>1835744</v>
      </c>
      <c r="L87">
        <v>16.600000000000001</v>
      </c>
      <c r="M87">
        <v>14</v>
      </c>
      <c r="N87">
        <v>14.06</v>
      </c>
      <c r="O87">
        <v>14.06</v>
      </c>
      <c r="P87">
        <v>14.79</v>
      </c>
      <c r="Q87">
        <v>15.42</v>
      </c>
      <c r="R87" s="23">
        <v>14.628</v>
      </c>
      <c r="S87" s="23">
        <v>14.846</v>
      </c>
      <c r="T87" s="23">
        <v>14.8668</v>
      </c>
      <c r="U87" s="24">
        <v>0</v>
      </c>
      <c r="V87" s="23">
        <v>14.6121687915</v>
      </c>
      <c r="W87" s="23">
        <v>14.7855556994</v>
      </c>
      <c r="X87" s="23">
        <v>14.924885031000001</v>
      </c>
      <c r="Y87" s="24">
        <v>0</v>
      </c>
      <c r="Z87" s="23" t="s">
        <v>480</v>
      </c>
      <c r="AA87" s="24" t="s">
        <v>558</v>
      </c>
      <c r="AB87" s="24" t="s">
        <v>558</v>
      </c>
      <c r="AC87" s="23">
        <v>31.762149288900002</v>
      </c>
      <c r="AD87" s="24" t="s">
        <v>552</v>
      </c>
      <c r="AE87" s="24">
        <v>-0.1318036621</v>
      </c>
      <c r="AF87" s="25">
        <v>1.78E-2</v>
      </c>
      <c r="AG87" t="s">
        <v>481</v>
      </c>
      <c r="AH87" s="23">
        <v>-195.6046956047</v>
      </c>
      <c r="AI87" s="23">
        <v>32.2297808012</v>
      </c>
      <c r="AJ87" s="23">
        <v>-87.755102040799997</v>
      </c>
      <c r="AK87" s="36">
        <v>281700</v>
      </c>
      <c r="AL87" s="36">
        <v>254653</v>
      </c>
      <c r="AM87" s="26">
        <v>716125</v>
      </c>
      <c r="AN87" s="29">
        <v>3528701</v>
      </c>
      <c r="AO87" s="29">
        <v>3336409.3333333302</v>
      </c>
      <c r="AP87" s="30">
        <v>10263998.5</v>
      </c>
      <c r="AQ87" s="23" t="s">
        <v>553</v>
      </c>
      <c r="AR87" s="24" t="s">
        <v>555</v>
      </c>
      <c r="AS87" s="24" t="s">
        <v>555</v>
      </c>
      <c r="AT87" s="28">
        <v>-4.4699999999999997E-2</v>
      </c>
      <c r="AU87" s="28">
        <v>-4.2099999999999999E-2</v>
      </c>
      <c r="AV87" s="28">
        <v>-1.9400000000000001E-2</v>
      </c>
      <c r="AW87" s="29">
        <v>7318064</v>
      </c>
      <c r="AX87" s="29">
        <v>18625876</v>
      </c>
      <c r="AY87" s="29">
        <v>104809052</v>
      </c>
      <c r="AZ87" s="29">
        <v>247609602</v>
      </c>
      <c r="BA87" s="24">
        <v>0</v>
      </c>
      <c r="BB87">
        <v>0.93</v>
      </c>
      <c r="BC87" s="25">
        <v>-0.48330000000000001</v>
      </c>
      <c r="BD87">
        <v>15.1827956989</v>
      </c>
      <c r="BE87">
        <v>0</v>
      </c>
      <c r="BF87">
        <v>2.790513834</v>
      </c>
      <c r="BG87">
        <v>0</v>
      </c>
    </row>
    <row r="88" spans="1:59" x14ac:dyDescent="0.35">
      <c r="A88" t="s">
        <v>155</v>
      </c>
      <c r="B88" s="18">
        <v>40</v>
      </c>
      <c r="C88" s="18">
        <v>-5</v>
      </c>
      <c r="D88" s="19">
        <v>-0.1111</v>
      </c>
      <c r="E88" s="31">
        <v>45</v>
      </c>
      <c r="F88" s="18">
        <v>38.1</v>
      </c>
      <c r="G88" s="31">
        <v>45</v>
      </c>
      <c r="H88">
        <v>45</v>
      </c>
      <c r="I88" s="16">
        <v>244900</v>
      </c>
      <c r="J88" s="16">
        <v>10195870</v>
      </c>
      <c r="K88" s="21">
        <v>4495</v>
      </c>
      <c r="L88">
        <v>76.5</v>
      </c>
      <c r="M88">
        <v>2.93</v>
      </c>
      <c r="N88">
        <v>39.049999999999997</v>
      </c>
      <c r="O88">
        <v>19.45</v>
      </c>
      <c r="P88">
        <v>47.92</v>
      </c>
      <c r="Q88">
        <v>71</v>
      </c>
      <c r="R88" s="23">
        <v>51.637500000000003</v>
      </c>
      <c r="S88" s="22">
        <v>36.772399999999998</v>
      </c>
      <c r="T88" s="22">
        <v>20.153400000000001</v>
      </c>
      <c r="U88" s="22">
        <v>11.783200000000001</v>
      </c>
      <c r="V88" s="23">
        <v>48.0932633141</v>
      </c>
      <c r="W88" s="22">
        <v>38.494035615100003</v>
      </c>
      <c r="X88" s="22">
        <v>27.043851349699999</v>
      </c>
      <c r="Y88" s="22">
        <v>17.325634000200001</v>
      </c>
      <c r="Z88" s="23" t="s">
        <v>480</v>
      </c>
      <c r="AA88" s="22" t="s">
        <v>551</v>
      </c>
      <c r="AB88" s="22" t="s">
        <v>551</v>
      </c>
      <c r="AC88" s="23">
        <v>44.378034447300003</v>
      </c>
      <c r="AD88" s="24" t="s">
        <v>552</v>
      </c>
      <c r="AE88" s="23">
        <v>4.6895407948000001</v>
      </c>
      <c r="AF88" s="25">
        <v>0.20319999999999999</v>
      </c>
      <c r="AG88" t="s">
        <v>482</v>
      </c>
      <c r="AH88" s="23">
        <v>-125.73441391359999</v>
      </c>
      <c r="AI88" s="24">
        <v>8.4065934066000008</v>
      </c>
      <c r="AJ88" s="23">
        <v>-94.780219780199999</v>
      </c>
      <c r="AK88" s="26">
        <v>289876</v>
      </c>
      <c r="AL88" s="26">
        <v>538010</v>
      </c>
      <c r="AM88" s="26">
        <v>571307</v>
      </c>
      <c r="AN88" s="30">
        <v>11863911.449999999</v>
      </c>
      <c r="AO88" s="30">
        <v>28846088.899999999</v>
      </c>
      <c r="AP88" s="30">
        <v>30463266.25</v>
      </c>
      <c r="AQ88" s="23" t="s">
        <v>553</v>
      </c>
      <c r="AR88" s="24" t="s">
        <v>555</v>
      </c>
      <c r="AS88" s="24" t="s">
        <v>555</v>
      </c>
      <c r="AT88" s="27">
        <v>1.1621999999999999</v>
      </c>
      <c r="AU88" s="28">
        <v>-0.13420000000000001</v>
      </c>
      <c r="AV88" s="28">
        <v>-9.0899999999999995E-2</v>
      </c>
      <c r="AW88" s="30">
        <v>-191670</v>
      </c>
      <c r="AX88" s="29">
        <v>566876</v>
      </c>
      <c r="AY88" s="30">
        <v>-432292.99979999999</v>
      </c>
      <c r="AZ88" s="29">
        <v>383509.00089999998</v>
      </c>
      <c r="BA88" s="29">
        <v>377639.00089999998</v>
      </c>
      <c r="BB88">
        <v>0.04</v>
      </c>
      <c r="BC88" s="25">
        <v>1</v>
      </c>
      <c r="BD88" s="16">
        <v>1000</v>
      </c>
      <c r="BE88">
        <v>0</v>
      </c>
      <c r="BF88">
        <v>43.956043956000002</v>
      </c>
      <c r="BG88">
        <v>0</v>
      </c>
    </row>
    <row r="89" spans="1:59" x14ac:dyDescent="0.35">
      <c r="A89" t="s">
        <v>157</v>
      </c>
      <c r="B89" s="20">
        <v>5.53</v>
      </c>
      <c r="C89" s="20">
        <v>0.02</v>
      </c>
      <c r="D89" s="34">
        <v>3.5999999999999999E-3</v>
      </c>
      <c r="E89" s="18">
        <v>5.5</v>
      </c>
      <c r="F89" s="18">
        <v>5.5</v>
      </c>
      <c r="G89" s="20">
        <v>5.55</v>
      </c>
      <c r="H89">
        <v>5.51</v>
      </c>
      <c r="I89" s="16">
        <v>785600</v>
      </c>
      <c r="J89" s="16">
        <v>4339680</v>
      </c>
      <c r="K89" s="35">
        <v>-503254</v>
      </c>
      <c r="L89">
        <v>8.9</v>
      </c>
      <c r="M89">
        <v>4.8</v>
      </c>
      <c r="N89">
        <v>5.5</v>
      </c>
      <c r="O89">
        <v>4.8</v>
      </c>
      <c r="P89">
        <v>5.57</v>
      </c>
      <c r="Q89">
        <v>5.75</v>
      </c>
      <c r="R89" s="23">
        <v>5.6</v>
      </c>
      <c r="S89" s="23">
        <v>5.6327999999999996</v>
      </c>
      <c r="T89" s="23">
        <v>5.6548999999999996</v>
      </c>
      <c r="U89" s="23">
        <v>5.9685499999999996</v>
      </c>
      <c r="V89" s="23">
        <v>5.5845069716999998</v>
      </c>
      <c r="W89" s="23">
        <v>5.6388450249000002</v>
      </c>
      <c r="X89" s="23">
        <v>5.7418637754999997</v>
      </c>
      <c r="Y89" s="23">
        <v>5.8383662723</v>
      </c>
      <c r="Z89" s="23" t="s">
        <v>480</v>
      </c>
      <c r="AA89" s="24" t="s">
        <v>558</v>
      </c>
      <c r="AB89" s="24" t="s">
        <v>558</v>
      </c>
      <c r="AC89" s="23">
        <v>43.621725947400002</v>
      </c>
      <c r="AD89" s="24" t="s">
        <v>552</v>
      </c>
      <c r="AE89" s="24">
        <v>-2.1743167300000001E-2</v>
      </c>
      <c r="AF89" s="25">
        <v>1.18E-2</v>
      </c>
      <c r="AG89" t="s">
        <v>481</v>
      </c>
      <c r="AH89" s="23">
        <v>-116.8605428533</v>
      </c>
      <c r="AI89" s="24">
        <v>0</v>
      </c>
      <c r="AJ89" s="22">
        <v>-85</v>
      </c>
      <c r="AK89" s="26">
        <v>4169460</v>
      </c>
      <c r="AL89" s="26">
        <v>6451493</v>
      </c>
      <c r="AM89" s="26">
        <v>5548305</v>
      </c>
      <c r="AN89" s="30">
        <v>17553305.199999999</v>
      </c>
      <c r="AO89" s="30">
        <v>32403481.133333299</v>
      </c>
      <c r="AP89" s="30">
        <v>28301006.649999999</v>
      </c>
      <c r="AQ89" s="24" t="s">
        <v>555</v>
      </c>
      <c r="AR89" s="24" t="s">
        <v>555</v>
      </c>
      <c r="AS89" s="24" t="s">
        <v>555</v>
      </c>
      <c r="AT89" s="28">
        <v>-3.6600000000000001E-2</v>
      </c>
      <c r="AU89" s="28">
        <v>-2.64E-2</v>
      </c>
      <c r="AV89" s="28">
        <v>-3.5999999999999999E-3</v>
      </c>
      <c r="AW89" s="30">
        <v>-35972509</v>
      </c>
      <c r="AX89" s="29">
        <v>26062458.9998</v>
      </c>
      <c r="AY89" s="29">
        <v>112049709.9998</v>
      </c>
      <c r="AZ89" s="30">
        <v>-264264325.99990001</v>
      </c>
      <c r="BA89" s="30">
        <v>-831877630.32949996</v>
      </c>
      <c r="BB89">
        <v>0.38</v>
      </c>
      <c r="BC89" s="25">
        <v>-0.24</v>
      </c>
      <c r="BD89">
        <v>14.5526315789</v>
      </c>
      <c r="BE89">
        <v>0</v>
      </c>
      <c r="BF89">
        <v>1.8250825083</v>
      </c>
      <c r="BG89">
        <v>0</v>
      </c>
    </row>
    <row r="90" spans="1:59" x14ac:dyDescent="0.35">
      <c r="A90" t="s">
        <v>159</v>
      </c>
      <c r="B90" s="20">
        <v>10.9</v>
      </c>
      <c r="C90" s="20">
        <v>0.02</v>
      </c>
      <c r="D90" s="34">
        <v>1.8E-3</v>
      </c>
      <c r="E90" s="18">
        <v>10.8</v>
      </c>
      <c r="F90" s="18">
        <v>10.8</v>
      </c>
      <c r="G90" s="20">
        <v>10.98</v>
      </c>
      <c r="H90">
        <v>10.88</v>
      </c>
      <c r="I90" s="16">
        <v>1150200</v>
      </c>
      <c r="J90" s="16">
        <v>12534262</v>
      </c>
      <c r="K90" s="35">
        <v>-9588766</v>
      </c>
      <c r="L90">
        <v>15.3</v>
      </c>
      <c r="M90">
        <v>7.5</v>
      </c>
      <c r="N90">
        <v>10.84</v>
      </c>
      <c r="O90">
        <v>10.44</v>
      </c>
      <c r="P90">
        <v>11.16</v>
      </c>
      <c r="Q90">
        <v>13.1</v>
      </c>
      <c r="R90" s="23">
        <v>11.638999999999999</v>
      </c>
      <c r="S90" s="23">
        <v>12.002800000000001</v>
      </c>
      <c r="T90" s="23">
        <v>12.246</v>
      </c>
      <c r="U90" s="23">
        <v>11.98315</v>
      </c>
      <c r="V90" s="23">
        <v>11.5028282858</v>
      </c>
      <c r="W90" s="23">
        <v>11.887692984299999</v>
      </c>
      <c r="X90" s="23">
        <v>12.0199196277</v>
      </c>
      <c r="Y90" s="23">
        <v>11.5548404043</v>
      </c>
      <c r="Z90" s="23" t="s">
        <v>480</v>
      </c>
      <c r="AA90" s="23" t="s">
        <v>480</v>
      </c>
      <c r="AB90" s="24" t="s">
        <v>558</v>
      </c>
      <c r="AC90" s="23">
        <v>30.159474552500001</v>
      </c>
      <c r="AD90" s="24" t="s">
        <v>552</v>
      </c>
      <c r="AE90" s="24">
        <v>-0.31631949329999998</v>
      </c>
      <c r="AF90" s="25">
        <v>3.4000000000000002E-2</v>
      </c>
      <c r="AG90" t="s">
        <v>552</v>
      </c>
      <c r="AH90" s="23">
        <v>-89.942731623100002</v>
      </c>
      <c r="AI90" s="23">
        <v>12.6775271512</v>
      </c>
      <c r="AJ90" s="24">
        <v>-88.157894736800003</v>
      </c>
      <c r="AK90" s="26">
        <v>1231390</v>
      </c>
      <c r="AL90" s="26">
        <v>1224407</v>
      </c>
      <c r="AM90" s="26">
        <v>1240430</v>
      </c>
      <c r="AN90" s="30">
        <v>13403211.6</v>
      </c>
      <c r="AO90" s="30">
        <v>13726076.666666601</v>
      </c>
      <c r="AP90" s="30">
        <v>14368976.800000001</v>
      </c>
      <c r="AQ90" s="24" t="s">
        <v>555</v>
      </c>
      <c r="AR90" s="24" t="s">
        <v>555</v>
      </c>
      <c r="AS90" s="24" t="s">
        <v>555</v>
      </c>
      <c r="AT90" s="28">
        <v>-9.1700000000000004E-2</v>
      </c>
      <c r="AU90" s="28">
        <v>-0.1138</v>
      </c>
      <c r="AV90" s="28">
        <v>-1.09E-2</v>
      </c>
      <c r="AW90" s="30">
        <v>-12840446</v>
      </c>
      <c r="AX90" s="30">
        <v>-66663434</v>
      </c>
      <c r="AY90" s="30">
        <v>-112912024</v>
      </c>
      <c r="AZ90" s="30">
        <v>-115349874</v>
      </c>
      <c r="BA90" s="30">
        <v>-468467287.99879998</v>
      </c>
      <c r="BB90">
        <v>-0.03</v>
      </c>
      <c r="BC90" s="25">
        <v>0.99860000000000004</v>
      </c>
      <c r="BD90">
        <v>-363.3333333333</v>
      </c>
      <c r="BE90">
        <v>0</v>
      </c>
      <c r="BF90">
        <v>1.7723577236000001</v>
      </c>
      <c r="BG90">
        <v>0</v>
      </c>
    </row>
    <row r="91" spans="1:59" x14ac:dyDescent="0.35">
      <c r="A91" t="s">
        <v>161</v>
      </c>
      <c r="B91" s="31">
        <v>0.62</v>
      </c>
      <c r="C91" s="31">
        <v>0</v>
      </c>
      <c r="D91" s="32">
        <v>0</v>
      </c>
      <c r="E91" s="31">
        <v>0.62</v>
      </c>
      <c r="F91" s="31">
        <v>0.62</v>
      </c>
      <c r="G91" s="20">
        <v>0.63</v>
      </c>
      <c r="H91">
        <v>0.62</v>
      </c>
      <c r="I91" s="16">
        <v>491000</v>
      </c>
      <c r="J91" s="16">
        <v>305120</v>
      </c>
      <c r="K91" s="35">
        <v>-133920</v>
      </c>
      <c r="L91">
        <v>0.82</v>
      </c>
      <c r="M91">
        <v>0.62</v>
      </c>
      <c r="N91">
        <v>0.62</v>
      </c>
      <c r="O91">
        <v>0.62</v>
      </c>
      <c r="P91">
        <v>0.64</v>
      </c>
      <c r="Q91">
        <v>0.7</v>
      </c>
      <c r="R91" s="23">
        <v>0.64349999999999996</v>
      </c>
      <c r="S91" s="23">
        <v>0.6472</v>
      </c>
      <c r="T91" s="23">
        <v>0.66169999999999995</v>
      </c>
      <c r="U91" s="23">
        <v>0.68684999999999996</v>
      </c>
      <c r="V91" s="23">
        <v>0.63866908889999996</v>
      </c>
      <c r="W91" s="23">
        <v>0.64796801640000001</v>
      </c>
      <c r="X91" s="23">
        <v>0.6609743052</v>
      </c>
      <c r="Y91" s="23">
        <v>0.68157107709999998</v>
      </c>
      <c r="Z91" s="23" t="s">
        <v>480</v>
      </c>
      <c r="AA91" s="24" t="s">
        <v>558</v>
      </c>
      <c r="AB91" s="24" t="s">
        <v>558</v>
      </c>
      <c r="AC91" s="23">
        <v>42.070168903700001</v>
      </c>
      <c r="AD91" s="24" t="s">
        <v>552</v>
      </c>
      <c r="AE91" s="24">
        <v>-4.6599310999999996E-3</v>
      </c>
      <c r="AF91" s="25">
        <v>3.0300000000000001E-2</v>
      </c>
      <c r="AG91" t="s">
        <v>552</v>
      </c>
      <c r="AH91" s="23">
        <v>-107.0375052676</v>
      </c>
      <c r="AI91" s="24">
        <v>0</v>
      </c>
      <c r="AJ91" s="24">
        <v>-100</v>
      </c>
      <c r="AK91" s="36">
        <v>330300</v>
      </c>
      <c r="AL91" s="36">
        <v>420067</v>
      </c>
      <c r="AM91" s="26">
        <v>975450</v>
      </c>
      <c r="AN91" s="29">
        <v>182358</v>
      </c>
      <c r="AO91" s="29">
        <v>251022</v>
      </c>
      <c r="AP91" s="30">
        <v>624251.5</v>
      </c>
      <c r="AQ91" s="24" t="s">
        <v>573</v>
      </c>
      <c r="AR91" s="22" t="s">
        <v>572</v>
      </c>
      <c r="AS91" s="24" t="s">
        <v>555</v>
      </c>
      <c r="AT91" s="28">
        <v>-4.6199999999999998E-2</v>
      </c>
      <c r="AU91" s="28">
        <v>-7.46E-2</v>
      </c>
      <c r="AV91" s="28">
        <v>-1.5900000000000001E-2</v>
      </c>
      <c r="AW91" s="30">
        <v>-133920</v>
      </c>
      <c r="AX91" s="30">
        <v>-1767920</v>
      </c>
      <c r="AY91" s="30">
        <v>-6323350</v>
      </c>
      <c r="AZ91" s="30">
        <v>-20560970</v>
      </c>
      <c r="BA91" s="30">
        <v>-68954779.998600006</v>
      </c>
      <c r="BB91">
        <v>0.04</v>
      </c>
      <c r="BC91" s="25">
        <v>0</v>
      </c>
      <c r="BD91">
        <v>15.5</v>
      </c>
      <c r="BE91">
        <v>0</v>
      </c>
      <c r="BF91">
        <v>0.36257309939999999</v>
      </c>
      <c r="BG91">
        <v>0</v>
      </c>
    </row>
    <row r="92" spans="1:59" x14ac:dyDescent="0.35">
      <c r="A92" t="s">
        <v>163</v>
      </c>
      <c r="B92" s="18">
        <v>7.65</v>
      </c>
      <c r="C92" s="18">
        <v>-0.04</v>
      </c>
      <c r="D92" s="19">
        <v>-5.1999999999999998E-3</v>
      </c>
      <c r="E92" s="18">
        <v>7.6</v>
      </c>
      <c r="F92" s="18">
        <v>7.35</v>
      </c>
      <c r="G92" s="18">
        <v>7.68</v>
      </c>
      <c r="H92">
        <v>7.69</v>
      </c>
      <c r="I92" s="16">
        <v>279300</v>
      </c>
      <c r="J92" s="16">
        <v>2121844</v>
      </c>
      <c r="K92" s="21">
        <v>1618508</v>
      </c>
      <c r="L92">
        <v>8.9600000000000009</v>
      </c>
      <c r="M92">
        <v>5.95</v>
      </c>
      <c r="N92">
        <v>7.46</v>
      </c>
      <c r="O92">
        <v>7.22</v>
      </c>
      <c r="P92">
        <v>7.72</v>
      </c>
      <c r="Q92">
        <v>8.83</v>
      </c>
      <c r="R92" s="23">
        <v>7.7874999999999996</v>
      </c>
      <c r="S92" s="23">
        <v>7.7262000000000004</v>
      </c>
      <c r="T92" s="22">
        <v>7.4629000000000003</v>
      </c>
      <c r="U92" s="22">
        <v>7.3281000000000001</v>
      </c>
      <c r="V92" s="23">
        <v>7.7203865082999998</v>
      </c>
      <c r="W92" s="23">
        <v>7.6962572849999997</v>
      </c>
      <c r="X92" s="22">
        <v>7.5549071378999999</v>
      </c>
      <c r="Y92" s="22">
        <v>7.4034093090999997</v>
      </c>
      <c r="Z92" s="23" t="s">
        <v>480</v>
      </c>
      <c r="AA92" s="24" t="s">
        <v>558</v>
      </c>
      <c r="AB92" s="24" t="s">
        <v>558</v>
      </c>
      <c r="AC92" s="23">
        <v>47.025607967699997</v>
      </c>
      <c r="AD92" s="24" t="s">
        <v>552</v>
      </c>
      <c r="AE92" s="24">
        <v>-5.6481969600000001E-2</v>
      </c>
      <c r="AF92" s="25">
        <v>3.44E-2</v>
      </c>
      <c r="AG92" t="s">
        <v>552</v>
      </c>
      <c r="AH92" s="23">
        <v>-56.8114521432</v>
      </c>
      <c r="AI92" s="22">
        <v>39.665154123000001</v>
      </c>
      <c r="AJ92" s="22">
        <v>-45.4545454545</v>
      </c>
      <c r="AK92" s="26">
        <v>549390</v>
      </c>
      <c r="AL92" s="26">
        <v>629120</v>
      </c>
      <c r="AM92" s="26">
        <v>922430</v>
      </c>
      <c r="AN92" s="30">
        <v>3724891.2</v>
      </c>
      <c r="AO92" s="30">
        <v>4510318.2666666601</v>
      </c>
      <c r="AP92" s="30">
        <v>7127367.4500000002</v>
      </c>
      <c r="AQ92" s="24" t="s">
        <v>555</v>
      </c>
      <c r="AR92" s="24" t="s">
        <v>555</v>
      </c>
      <c r="AS92" s="24" t="s">
        <v>555</v>
      </c>
      <c r="AT92" s="27">
        <v>4.0800000000000003E-2</v>
      </c>
      <c r="AU92" s="28">
        <v>-6.25E-2</v>
      </c>
      <c r="AV92" s="28">
        <v>-6.4999999999999997E-3</v>
      </c>
      <c r="AW92" s="29">
        <v>5462514</v>
      </c>
      <c r="AX92" s="30">
        <v>-6933828</v>
      </c>
      <c r="AY92" s="29">
        <v>39434995.999899998</v>
      </c>
      <c r="AZ92" s="29">
        <v>15486634.9999</v>
      </c>
      <c r="BA92" s="30">
        <v>-673589264.99950004</v>
      </c>
      <c r="BB92">
        <v>0.45</v>
      </c>
      <c r="BC92" s="25">
        <v>0</v>
      </c>
      <c r="BD92">
        <v>17</v>
      </c>
      <c r="BE92">
        <v>0</v>
      </c>
      <c r="BF92">
        <v>2.3181818181999998</v>
      </c>
      <c r="BG92">
        <v>0</v>
      </c>
    </row>
    <row r="93" spans="1:59" x14ac:dyDescent="0.35">
      <c r="A93" t="s">
        <v>165</v>
      </c>
      <c r="B93" s="18">
        <v>1.73</v>
      </c>
      <c r="C93" s="18">
        <v>-0.06</v>
      </c>
      <c r="D93" s="19">
        <v>-3.3500000000000002E-2</v>
      </c>
      <c r="E93" s="18">
        <v>1.74</v>
      </c>
      <c r="F93" s="18">
        <v>1.73</v>
      </c>
      <c r="G93" s="18">
        <v>1.74</v>
      </c>
      <c r="H93">
        <v>1.79</v>
      </c>
      <c r="I93" s="16">
        <v>66000</v>
      </c>
      <c r="J93" s="16">
        <v>114360</v>
      </c>
      <c r="K93" s="31">
        <v>0</v>
      </c>
      <c r="L93">
        <v>1.93</v>
      </c>
      <c r="M93">
        <v>1.54</v>
      </c>
      <c r="N93">
        <v>1.7</v>
      </c>
      <c r="O93">
        <v>1.65</v>
      </c>
      <c r="P93">
        <v>1.84</v>
      </c>
      <c r="Q93">
        <v>1.9</v>
      </c>
      <c r="R93" s="22">
        <v>1.7270000000000001</v>
      </c>
      <c r="S93" s="22">
        <v>1.6943999999999999</v>
      </c>
      <c r="T93" s="22">
        <v>1.7112000000000001</v>
      </c>
      <c r="U93" s="23">
        <v>1.7361</v>
      </c>
      <c r="V93" s="23">
        <v>1.7348860931000001</v>
      </c>
      <c r="W93" s="22">
        <v>1.7157821092000001</v>
      </c>
      <c r="X93" s="22">
        <v>1.7156663612</v>
      </c>
      <c r="Y93" s="22">
        <v>1.7234101303</v>
      </c>
      <c r="Z93" s="22" t="s">
        <v>551</v>
      </c>
      <c r="AA93" s="24" t="s">
        <v>558</v>
      </c>
      <c r="AB93" s="24" t="s">
        <v>558</v>
      </c>
      <c r="AC93" s="23">
        <v>50.258918980200001</v>
      </c>
      <c r="AD93" s="24" t="s">
        <v>552</v>
      </c>
      <c r="AE93" s="24">
        <v>1.6471200299999999E-2</v>
      </c>
      <c r="AF93" s="25">
        <v>3.2199999999999999E-2</v>
      </c>
      <c r="AG93" t="s">
        <v>552</v>
      </c>
      <c r="AH93" s="24">
        <v>5.5295107584999998</v>
      </c>
      <c r="AI93" s="23">
        <v>38.095238095200003</v>
      </c>
      <c r="AJ93" s="23">
        <v>-71.428571428599994</v>
      </c>
      <c r="AK93" s="26">
        <v>97100</v>
      </c>
      <c r="AL93" s="26">
        <v>74533</v>
      </c>
      <c r="AM93" s="36">
        <v>58800</v>
      </c>
      <c r="AN93" s="30">
        <v>103901</v>
      </c>
      <c r="AO93" s="30">
        <v>85535.333333333299</v>
      </c>
      <c r="AP93" s="29">
        <v>69235.5</v>
      </c>
      <c r="AQ93" s="23" t="s">
        <v>560</v>
      </c>
      <c r="AR93" s="24" t="s">
        <v>555</v>
      </c>
      <c r="AS93" s="23" t="s">
        <v>680</v>
      </c>
      <c r="AT93" s="27">
        <v>4.2200000000000001E-2</v>
      </c>
      <c r="AU93" s="27">
        <v>4.8500000000000001E-2</v>
      </c>
      <c r="AV93" s="28">
        <v>-1.14E-2</v>
      </c>
      <c r="AW93" s="24">
        <v>0</v>
      </c>
      <c r="AX93" s="24">
        <v>0</v>
      </c>
      <c r="AY93" s="29">
        <v>31950</v>
      </c>
      <c r="AZ93" s="29">
        <v>115080</v>
      </c>
      <c r="BA93" s="30">
        <v>-61950</v>
      </c>
      <c r="BB93">
        <v>0.08</v>
      </c>
      <c r="BC93" s="25">
        <v>0.33329999999999999</v>
      </c>
      <c r="BD93">
        <v>21.625</v>
      </c>
      <c r="BE93">
        <v>0</v>
      </c>
      <c r="BF93">
        <v>1.4297520661000001</v>
      </c>
      <c r="BG93">
        <v>0</v>
      </c>
    </row>
    <row r="94" spans="1:59" x14ac:dyDescent="0.35">
      <c r="A94" t="s">
        <v>167</v>
      </c>
      <c r="B94" s="18">
        <v>0.13400000000000001</v>
      </c>
      <c r="C94" s="18">
        <v>-1E-3</v>
      </c>
      <c r="D94" s="19">
        <v>-7.4000000000000003E-3</v>
      </c>
      <c r="E94" s="31">
        <v>0.13500000000000001</v>
      </c>
      <c r="F94" s="18">
        <v>0.13400000000000001</v>
      </c>
      <c r="G94" s="31">
        <v>0.13500000000000001</v>
      </c>
      <c r="H94">
        <v>0.13500000000000001</v>
      </c>
      <c r="I94" s="16">
        <v>160000</v>
      </c>
      <c r="J94" s="16">
        <v>21510</v>
      </c>
      <c r="K94" s="31">
        <v>0</v>
      </c>
      <c r="L94">
        <v>0.19700000000000001</v>
      </c>
      <c r="M94">
        <v>0.13400000000000001</v>
      </c>
      <c r="N94">
        <v>0.125</v>
      </c>
      <c r="O94">
        <v>0.123</v>
      </c>
      <c r="P94">
        <v>0.13750000000000001</v>
      </c>
      <c r="Q94">
        <v>0.14649999999999999</v>
      </c>
      <c r="R94" s="23">
        <v>0.1376</v>
      </c>
      <c r="S94" s="23">
        <v>0.14019999999999999</v>
      </c>
      <c r="T94" s="23">
        <v>0.14402999999999999</v>
      </c>
      <c r="U94" s="23">
        <v>0.154835</v>
      </c>
      <c r="V94" s="23">
        <v>0.1369944216</v>
      </c>
      <c r="W94" s="23">
        <v>0.13979477300000001</v>
      </c>
      <c r="X94" s="23">
        <v>0.14394926390000001</v>
      </c>
      <c r="Y94" s="23">
        <v>0.1493940141</v>
      </c>
      <c r="Z94" s="23" t="s">
        <v>480</v>
      </c>
      <c r="AA94" s="24" t="s">
        <v>558</v>
      </c>
      <c r="AB94" s="24" t="s">
        <v>558</v>
      </c>
      <c r="AC94" s="23">
        <v>40.5108194755</v>
      </c>
      <c r="AD94" s="24" t="s">
        <v>552</v>
      </c>
      <c r="AE94" s="24">
        <v>-1.4744611000000001E-3</v>
      </c>
      <c r="AF94" s="25">
        <v>1.8499999999999999E-2</v>
      </c>
      <c r="AG94" t="s">
        <v>481</v>
      </c>
      <c r="AH94" s="23">
        <v>-111.4701130856</v>
      </c>
      <c r="AI94" s="24">
        <v>0</v>
      </c>
      <c r="AJ94" s="24">
        <v>-100</v>
      </c>
      <c r="AK94" s="26">
        <v>227000</v>
      </c>
      <c r="AL94" s="26">
        <v>230000</v>
      </c>
      <c r="AM94" s="26">
        <v>255500</v>
      </c>
      <c r="AN94" s="30">
        <v>26064</v>
      </c>
      <c r="AO94" s="30">
        <v>28183.333333333299</v>
      </c>
      <c r="AP94" s="30">
        <v>32823.5</v>
      </c>
      <c r="AQ94" s="23" t="s">
        <v>560</v>
      </c>
      <c r="AR94" s="23" t="s">
        <v>554</v>
      </c>
      <c r="AS94" s="24" t="s">
        <v>555</v>
      </c>
      <c r="AT94" s="28">
        <v>-9.4600000000000004E-2</v>
      </c>
      <c r="AU94" s="28">
        <v>-2.1899999999999999E-2</v>
      </c>
      <c r="AV94" s="28">
        <v>-7.4000000000000003E-3</v>
      </c>
      <c r="AW94" s="29">
        <v>26150</v>
      </c>
      <c r="AX94" s="29">
        <v>26150</v>
      </c>
      <c r="AY94" s="29">
        <v>49069.999799999998</v>
      </c>
      <c r="AZ94" s="30">
        <v>-41250.000099999997</v>
      </c>
      <c r="BA94" s="29">
        <v>2801509.9996000002</v>
      </c>
      <c r="BB94">
        <v>0.01</v>
      </c>
      <c r="BC94" s="25">
        <v>-0.5</v>
      </c>
      <c r="BD94">
        <v>13.4</v>
      </c>
      <c r="BE94">
        <v>0</v>
      </c>
      <c r="BF94">
        <v>0.25283018870000001</v>
      </c>
      <c r="BG94">
        <v>0</v>
      </c>
    </row>
    <row r="95" spans="1:59" x14ac:dyDescent="0.35">
      <c r="A95" t="s">
        <v>169</v>
      </c>
      <c r="B95" s="18">
        <v>27</v>
      </c>
      <c r="C95" s="18">
        <v>-0.3</v>
      </c>
      <c r="D95" s="19">
        <v>-1.0999999999999999E-2</v>
      </c>
      <c r="E95" s="20">
        <v>27.5</v>
      </c>
      <c r="F95" s="18">
        <v>26.4</v>
      </c>
      <c r="G95" s="20">
        <v>28</v>
      </c>
      <c r="H95">
        <v>27.3</v>
      </c>
      <c r="I95" s="16">
        <v>622800</v>
      </c>
      <c r="J95" s="16">
        <v>16750860</v>
      </c>
      <c r="K95" s="21">
        <v>5785255</v>
      </c>
      <c r="L95">
        <v>36.1</v>
      </c>
      <c r="M95">
        <v>19.5</v>
      </c>
      <c r="N95">
        <v>26.18</v>
      </c>
      <c r="O95">
        <v>23.68</v>
      </c>
      <c r="P95">
        <v>28.32</v>
      </c>
      <c r="Q95">
        <v>29.85</v>
      </c>
      <c r="R95" s="23">
        <v>28.147500000000001</v>
      </c>
      <c r="S95" s="23">
        <v>30.344999999999999</v>
      </c>
      <c r="T95" s="23">
        <v>31.554500000000001</v>
      </c>
      <c r="U95" s="23">
        <v>30.338249999999999</v>
      </c>
      <c r="V95" s="23">
        <v>28.296089220199999</v>
      </c>
      <c r="W95" s="23">
        <v>29.787609319200001</v>
      </c>
      <c r="X95" s="23">
        <v>30.451515848300001</v>
      </c>
      <c r="Y95" s="23">
        <v>29.297484756100001</v>
      </c>
      <c r="Z95" s="23" t="s">
        <v>480</v>
      </c>
      <c r="AA95" s="23" t="s">
        <v>480</v>
      </c>
      <c r="AB95" s="24" t="s">
        <v>558</v>
      </c>
      <c r="AC95" s="23">
        <v>36.479413164699999</v>
      </c>
      <c r="AD95" s="24" t="s">
        <v>552</v>
      </c>
      <c r="AE95" s="24">
        <v>-0.92213544489999999</v>
      </c>
      <c r="AF95" s="25">
        <v>3.4700000000000002E-2</v>
      </c>
      <c r="AG95" t="s">
        <v>552</v>
      </c>
      <c r="AH95" s="23">
        <v>-109.92366412210001</v>
      </c>
      <c r="AI95" s="24">
        <v>38.288288288300002</v>
      </c>
      <c r="AJ95" s="23">
        <v>-72.972972972999997</v>
      </c>
      <c r="AK95" s="26">
        <v>939990</v>
      </c>
      <c r="AL95" s="26">
        <v>993693</v>
      </c>
      <c r="AM95" s="26">
        <v>1359060</v>
      </c>
      <c r="AN95" s="30">
        <v>24737040.5</v>
      </c>
      <c r="AO95" s="30">
        <v>26865958</v>
      </c>
      <c r="AP95" s="30">
        <v>37993602.5</v>
      </c>
      <c r="AQ95" s="24" t="s">
        <v>555</v>
      </c>
      <c r="AR95" s="24" t="s">
        <v>555</v>
      </c>
      <c r="AS95" s="24" t="s">
        <v>555</v>
      </c>
      <c r="AT95" s="28">
        <v>-0.15490000000000001</v>
      </c>
      <c r="AU95" s="28">
        <v>-6.5699999999999995E-2</v>
      </c>
      <c r="AV95" s="27">
        <v>1.9E-3</v>
      </c>
      <c r="AW95" s="29">
        <v>14700530</v>
      </c>
      <c r="AX95" s="29">
        <v>49874130</v>
      </c>
      <c r="AY95" s="29">
        <v>118622180</v>
      </c>
      <c r="AZ95" s="29">
        <v>131928544.9999</v>
      </c>
      <c r="BA95" s="30">
        <v>-1196997597.3009</v>
      </c>
      <c r="BB95">
        <v>4.24</v>
      </c>
      <c r="BC95" s="25">
        <v>0.17130000000000001</v>
      </c>
      <c r="BD95">
        <v>6.3679245282999997</v>
      </c>
      <c r="BE95">
        <v>0</v>
      </c>
      <c r="BF95">
        <v>1.0774142059</v>
      </c>
      <c r="BG95">
        <v>0</v>
      </c>
    </row>
    <row r="96" spans="1:59" x14ac:dyDescent="0.35">
      <c r="A96" t="s">
        <v>171</v>
      </c>
      <c r="B96" s="20">
        <v>0.67</v>
      </c>
      <c r="C96" s="20">
        <v>0.02</v>
      </c>
      <c r="D96" s="34">
        <v>3.0800000000000001E-2</v>
      </c>
      <c r="E96" s="31">
        <v>0.65</v>
      </c>
      <c r="F96" s="31">
        <v>0.65</v>
      </c>
      <c r="G96" s="20">
        <v>0.67</v>
      </c>
      <c r="H96">
        <v>0.65</v>
      </c>
      <c r="I96" s="16">
        <v>10000</v>
      </c>
      <c r="J96" s="16">
        <v>6680</v>
      </c>
      <c r="K96" s="35">
        <v>-6030</v>
      </c>
      <c r="L96">
        <v>0.82</v>
      </c>
      <c r="M96">
        <v>0.64</v>
      </c>
      <c r="N96">
        <v>0.65</v>
      </c>
      <c r="O96">
        <v>0.63</v>
      </c>
      <c r="P96">
        <v>0.68</v>
      </c>
      <c r="Q96">
        <v>0.72</v>
      </c>
      <c r="R96" s="23">
        <v>0.67800000000000005</v>
      </c>
      <c r="S96" s="23">
        <v>0.67679999999999996</v>
      </c>
      <c r="T96" s="23">
        <v>0.67459999999999998</v>
      </c>
      <c r="U96" s="23">
        <v>0.68505000000000005</v>
      </c>
      <c r="V96" s="23">
        <v>0.67404353750000001</v>
      </c>
      <c r="W96" s="23">
        <v>0.67640944300000005</v>
      </c>
      <c r="X96" s="23">
        <v>0.67832194540000001</v>
      </c>
      <c r="Y96" s="23">
        <v>0.68938620900000003</v>
      </c>
      <c r="Z96" s="23" t="s">
        <v>480</v>
      </c>
      <c r="AA96" s="24" t="s">
        <v>558</v>
      </c>
      <c r="AB96" s="24" t="s">
        <v>558</v>
      </c>
      <c r="AC96" s="23">
        <v>48.591367998999999</v>
      </c>
      <c r="AD96" s="24" t="s">
        <v>552</v>
      </c>
      <c r="AE96" s="24">
        <v>-2.9183830000000001E-3</v>
      </c>
      <c r="AF96" s="25">
        <v>2.8400000000000002E-2</v>
      </c>
      <c r="AG96" t="s">
        <v>481</v>
      </c>
      <c r="AH96" s="23">
        <v>-52.631578947400001</v>
      </c>
      <c r="AI96" s="24">
        <v>0</v>
      </c>
      <c r="AJ96" s="22">
        <v>-60</v>
      </c>
      <c r="AK96" s="26">
        <v>117500</v>
      </c>
      <c r="AL96" s="26">
        <v>149200</v>
      </c>
      <c r="AM96" s="26">
        <v>324800</v>
      </c>
      <c r="AN96" s="30">
        <v>76522</v>
      </c>
      <c r="AO96" s="30">
        <v>100532.666666666</v>
      </c>
      <c r="AP96" s="30">
        <v>224316</v>
      </c>
      <c r="AQ96" s="22" t="s">
        <v>556</v>
      </c>
      <c r="AR96" s="24" t="s">
        <v>555</v>
      </c>
      <c r="AS96" s="22" t="s">
        <v>569</v>
      </c>
      <c r="AT96" s="28">
        <v>-6.9400000000000003E-2</v>
      </c>
      <c r="AU96" s="28">
        <v>-1.47E-2</v>
      </c>
      <c r="AV96" s="27">
        <v>3.0800000000000001E-2</v>
      </c>
      <c r="AW96" s="30">
        <v>-6030</v>
      </c>
      <c r="AX96" s="29">
        <v>29490</v>
      </c>
      <c r="AY96" s="29">
        <v>22390</v>
      </c>
      <c r="AZ96" s="29">
        <v>7390</v>
      </c>
      <c r="BA96" s="30">
        <v>-7735590</v>
      </c>
      <c r="BB96">
        <v>-0.01</v>
      </c>
      <c r="BC96" s="25">
        <v>0</v>
      </c>
      <c r="BD96">
        <v>-67</v>
      </c>
      <c r="BE96">
        <v>0</v>
      </c>
      <c r="BF96">
        <v>0.36413043480000001</v>
      </c>
      <c r="BG96">
        <v>0</v>
      </c>
    </row>
    <row r="97" spans="1:59" x14ac:dyDescent="0.35">
      <c r="A97" t="s">
        <v>173</v>
      </c>
      <c r="B97" s="18">
        <v>7.5</v>
      </c>
      <c r="C97" s="18">
        <v>-0.1</v>
      </c>
      <c r="D97" s="19">
        <v>-1.32E-2</v>
      </c>
      <c r="E97" s="18">
        <v>7.44</v>
      </c>
      <c r="F97" s="18">
        <v>7.44</v>
      </c>
      <c r="G97" s="18">
        <v>7.5</v>
      </c>
      <c r="H97">
        <v>7.6</v>
      </c>
      <c r="I97" s="16">
        <v>31900</v>
      </c>
      <c r="J97" s="16">
        <v>238632</v>
      </c>
      <c r="K97" s="31">
        <v>0</v>
      </c>
      <c r="L97">
        <v>8.15</v>
      </c>
      <c r="M97">
        <v>7.4</v>
      </c>
      <c r="N97">
        <v>7.45</v>
      </c>
      <c r="O97">
        <v>7.13</v>
      </c>
      <c r="P97">
        <v>7.62</v>
      </c>
      <c r="Q97">
        <v>7.9</v>
      </c>
      <c r="R97" s="23">
        <v>7.532</v>
      </c>
      <c r="S97" s="23">
        <v>7.6352000000000002</v>
      </c>
      <c r="T97" s="23">
        <v>7.7141000000000002</v>
      </c>
      <c r="U97" s="23">
        <v>7.7274500000000002</v>
      </c>
      <c r="V97" s="23">
        <v>7.5558912872999997</v>
      </c>
      <c r="W97" s="23">
        <v>7.6181397970000004</v>
      </c>
      <c r="X97" s="23">
        <v>7.6740999961999998</v>
      </c>
      <c r="Y97" s="23">
        <v>7.6763078015000001</v>
      </c>
      <c r="Z97" s="24" t="s">
        <v>558</v>
      </c>
      <c r="AA97" s="24" t="s">
        <v>558</v>
      </c>
      <c r="AB97" s="24" t="s">
        <v>558</v>
      </c>
      <c r="AC97" s="23">
        <v>44.632575736</v>
      </c>
      <c r="AD97" s="24" t="s">
        <v>552</v>
      </c>
      <c r="AE97" s="24">
        <v>-3.1031998299999999E-2</v>
      </c>
      <c r="AF97" s="25">
        <v>1.6E-2</v>
      </c>
      <c r="AG97" t="s">
        <v>481</v>
      </c>
      <c r="AH97" s="23">
        <v>-71.014492753599995</v>
      </c>
      <c r="AI97" s="23">
        <v>60.606060606</v>
      </c>
      <c r="AJ97" s="23">
        <v>-54.5454545455</v>
      </c>
      <c r="AK97" s="26">
        <v>136690</v>
      </c>
      <c r="AL97" s="26">
        <v>123973</v>
      </c>
      <c r="AM97" s="26">
        <v>107190</v>
      </c>
      <c r="AN97" s="30">
        <v>972445.2</v>
      </c>
      <c r="AO97" s="30">
        <v>892787.26666666602</v>
      </c>
      <c r="AP97" s="30">
        <v>776396.5</v>
      </c>
      <c r="AQ97" s="22" t="s">
        <v>556</v>
      </c>
      <c r="AR97" s="24" t="s">
        <v>555</v>
      </c>
      <c r="AS97" s="24" t="s">
        <v>555</v>
      </c>
      <c r="AT97" s="28">
        <v>-3.2300000000000002E-2</v>
      </c>
      <c r="AU97" s="28">
        <v>-1.32E-2</v>
      </c>
      <c r="AV97" s="28">
        <v>-1.1900000000000001E-2</v>
      </c>
      <c r="AW97" s="24">
        <v>0</v>
      </c>
      <c r="AX97" s="29">
        <v>44915</v>
      </c>
      <c r="AY97" s="30">
        <v>-179442</v>
      </c>
      <c r="AZ97" s="30">
        <v>-289505</v>
      </c>
      <c r="BA97" s="29">
        <v>22125189.000399999</v>
      </c>
      <c r="BB97">
        <v>0.68</v>
      </c>
      <c r="BC97" s="25">
        <v>0.2364</v>
      </c>
      <c r="BD97">
        <v>11.029411764700001</v>
      </c>
      <c r="BE97">
        <v>0</v>
      </c>
      <c r="BF97">
        <v>0.63613231550000005</v>
      </c>
      <c r="BG97">
        <v>0</v>
      </c>
    </row>
    <row r="98" spans="1:59" x14ac:dyDescent="0.35">
      <c r="A98" t="s">
        <v>679</v>
      </c>
      <c r="B98" s="31">
        <v>3.7</v>
      </c>
      <c r="C98" s="31">
        <v>0</v>
      </c>
      <c r="D98" s="32">
        <v>0</v>
      </c>
      <c r="E98" s="31">
        <v>3.7</v>
      </c>
      <c r="F98" s="18">
        <v>3.58</v>
      </c>
      <c r="G98" s="20">
        <v>3.77</v>
      </c>
      <c r="H98">
        <v>3.7</v>
      </c>
      <c r="I98" s="16">
        <v>88000</v>
      </c>
      <c r="J98" s="16">
        <v>316950</v>
      </c>
      <c r="K98" s="31">
        <v>0</v>
      </c>
      <c r="L98">
        <v>5.9</v>
      </c>
      <c r="M98">
        <v>3</v>
      </c>
      <c r="N98">
        <v>3.64</v>
      </c>
      <c r="O98">
        <v>3.32</v>
      </c>
      <c r="P98">
        <v>3.82</v>
      </c>
      <c r="Q98">
        <v>4.38</v>
      </c>
      <c r="R98" s="22">
        <v>3.6920000000000002</v>
      </c>
      <c r="S98" s="22">
        <v>3.5209999999999999</v>
      </c>
      <c r="T98" s="23">
        <v>3.8904999999999998</v>
      </c>
      <c r="U98" s="23">
        <v>3.9741</v>
      </c>
      <c r="V98" s="22">
        <v>3.6955262404</v>
      </c>
      <c r="W98" s="22">
        <v>3.6654795274</v>
      </c>
      <c r="X98" s="23">
        <v>3.7721163995000002</v>
      </c>
      <c r="Y98" s="23">
        <v>3.8288559108000002</v>
      </c>
      <c r="Z98" s="22" t="s">
        <v>551</v>
      </c>
      <c r="AA98" s="22" t="s">
        <v>551</v>
      </c>
      <c r="AB98" s="23" t="s">
        <v>480</v>
      </c>
      <c r="AC98" s="22">
        <v>51.108907115500003</v>
      </c>
      <c r="AD98" s="24" t="s">
        <v>552</v>
      </c>
      <c r="AE98" s="24">
        <v>7.4114346100000006E-2</v>
      </c>
      <c r="AF98" s="25">
        <v>7.9699999999999993E-2</v>
      </c>
      <c r="AG98" t="s">
        <v>482</v>
      </c>
      <c r="AH98" s="24">
        <v>0.62105372110000001</v>
      </c>
      <c r="AI98" s="24">
        <v>38.5826771654</v>
      </c>
      <c r="AJ98" s="24">
        <v>-61.4173228346</v>
      </c>
      <c r="AK98" s="26">
        <v>568600</v>
      </c>
      <c r="AL98" s="26">
        <v>431867</v>
      </c>
      <c r="AM98" s="26">
        <v>374650</v>
      </c>
      <c r="AN98" s="30">
        <v>2276667</v>
      </c>
      <c r="AO98" s="30">
        <v>1697272.66666666</v>
      </c>
      <c r="AP98" s="30">
        <v>1453706.5</v>
      </c>
      <c r="AQ98" s="24" t="s">
        <v>562</v>
      </c>
      <c r="AR98" s="24" t="s">
        <v>555</v>
      </c>
      <c r="AS98" s="24" t="s">
        <v>555</v>
      </c>
      <c r="AT98" s="27">
        <v>8.8200000000000001E-2</v>
      </c>
      <c r="AU98" s="27">
        <v>2.7799999999999998E-2</v>
      </c>
      <c r="AV98" s="28">
        <v>-6.0900000000000003E-2</v>
      </c>
      <c r="AW98" s="29">
        <v>7880</v>
      </c>
      <c r="AX98" s="29">
        <v>13380</v>
      </c>
      <c r="AY98" s="29">
        <v>223080</v>
      </c>
      <c r="AZ98" s="29">
        <v>178040</v>
      </c>
      <c r="BA98" s="30">
        <v>-598715.00020000001</v>
      </c>
      <c r="BB98">
        <v>0.04</v>
      </c>
      <c r="BC98" s="25">
        <v>3</v>
      </c>
      <c r="BD98">
        <v>92.5</v>
      </c>
      <c r="BE98">
        <v>0</v>
      </c>
      <c r="BF98">
        <v>2.8682170543000001</v>
      </c>
      <c r="BG98">
        <v>0</v>
      </c>
    </row>
    <row r="99" spans="1:59" x14ac:dyDescent="0.35">
      <c r="A99" t="s">
        <v>626</v>
      </c>
      <c r="B99" s="18">
        <v>960</v>
      </c>
      <c r="C99" s="18">
        <v>-40</v>
      </c>
      <c r="D99" s="19">
        <v>-0.04</v>
      </c>
      <c r="E99" s="18">
        <v>960</v>
      </c>
      <c r="F99" s="18">
        <v>960</v>
      </c>
      <c r="G99" s="18">
        <v>960</v>
      </c>
      <c r="H99" s="16">
        <v>1000</v>
      </c>
      <c r="I99" s="16">
        <v>5205</v>
      </c>
      <c r="J99" s="16">
        <v>4996800</v>
      </c>
      <c r="K99" s="35">
        <v>-4977600</v>
      </c>
      <c r="L99" s="16">
        <v>1020</v>
      </c>
      <c r="M99">
        <v>950</v>
      </c>
      <c r="N99">
        <v>950</v>
      </c>
      <c r="O99">
        <v>911</v>
      </c>
      <c r="P99" s="16">
        <v>1000</v>
      </c>
      <c r="Q99" s="16">
        <v>1034</v>
      </c>
      <c r="R99" s="23">
        <v>984.72500000000002</v>
      </c>
      <c r="S99" s="23">
        <v>983.99</v>
      </c>
      <c r="T99" s="23">
        <v>979.17</v>
      </c>
      <c r="U99" s="23">
        <v>971.53750000000002</v>
      </c>
      <c r="V99" s="23">
        <v>984.25251468939996</v>
      </c>
      <c r="W99" s="23">
        <v>983.70326520189997</v>
      </c>
      <c r="X99" s="23">
        <v>980.10740150779998</v>
      </c>
      <c r="Y99" s="23">
        <v>978.14784256439998</v>
      </c>
      <c r="Z99" s="24" t="s">
        <v>558</v>
      </c>
      <c r="AA99" s="24" t="s">
        <v>558</v>
      </c>
      <c r="AB99" s="24" t="s">
        <v>558</v>
      </c>
      <c r="AC99" s="23">
        <v>44.200338843700003</v>
      </c>
      <c r="AD99" s="24" t="s">
        <v>552</v>
      </c>
      <c r="AE99" s="23">
        <v>-0.34028091519999998</v>
      </c>
      <c r="AF99" s="25">
        <v>1.8200000000000001E-2</v>
      </c>
      <c r="AG99" t="s">
        <v>481</v>
      </c>
      <c r="AH99" s="23">
        <v>-116.4887307236</v>
      </c>
      <c r="AI99" s="23">
        <v>37.5</v>
      </c>
      <c r="AJ99" s="23">
        <v>-100</v>
      </c>
      <c r="AK99" s="36">
        <v>3308</v>
      </c>
      <c r="AL99" s="36">
        <v>2776</v>
      </c>
      <c r="AM99" s="36">
        <v>2182</v>
      </c>
      <c r="AN99" s="29">
        <v>3194287</v>
      </c>
      <c r="AO99" s="29">
        <v>2695030.66666666</v>
      </c>
      <c r="AP99" s="29">
        <v>2120943</v>
      </c>
      <c r="AQ99" s="22" t="s">
        <v>556</v>
      </c>
      <c r="AR99" s="24" t="s">
        <v>555</v>
      </c>
      <c r="AS99" s="22" t="s">
        <v>569</v>
      </c>
      <c r="AT99" s="33">
        <v>0</v>
      </c>
      <c r="AU99" s="28">
        <v>-2.0400000000000001E-2</v>
      </c>
      <c r="AV99" s="28">
        <v>-5.1999999999999998E-3</v>
      </c>
      <c r="AW99" s="30">
        <v>-4977600</v>
      </c>
      <c r="AX99" s="30">
        <v>-5034900</v>
      </c>
      <c r="AY99" s="30">
        <v>-5514900</v>
      </c>
      <c r="AZ99" s="30">
        <v>-5698400</v>
      </c>
      <c r="BA99" s="29">
        <v>26461975</v>
      </c>
      <c r="BB99">
        <v>15.59</v>
      </c>
      <c r="BC99" s="25">
        <v>-0.17560000000000001</v>
      </c>
      <c r="BD99">
        <v>61.5779345734</v>
      </c>
      <c r="BE99">
        <v>0</v>
      </c>
      <c r="BF99">
        <v>1.7647058823999999</v>
      </c>
      <c r="BG99">
        <v>0</v>
      </c>
    </row>
    <row r="100" spans="1:59" x14ac:dyDescent="0.35">
      <c r="A100" t="s">
        <v>601</v>
      </c>
      <c r="B100" s="18">
        <v>8.6</v>
      </c>
      <c r="C100" s="18">
        <v>-0.4</v>
      </c>
      <c r="D100" s="19">
        <v>-4.4400000000000002E-2</v>
      </c>
      <c r="E100" s="18">
        <v>8.5500000000000007</v>
      </c>
      <c r="F100" s="18">
        <v>8.31</v>
      </c>
      <c r="G100" s="18">
        <v>8.6</v>
      </c>
      <c r="H100">
        <v>9</v>
      </c>
      <c r="I100" s="16">
        <v>3600</v>
      </c>
      <c r="J100" s="16">
        <v>30533</v>
      </c>
      <c r="K100" s="31">
        <v>0</v>
      </c>
      <c r="L100">
        <v>14.24</v>
      </c>
      <c r="M100">
        <v>7.54</v>
      </c>
      <c r="N100">
        <v>8.42</v>
      </c>
      <c r="O100">
        <v>8.0399999999999991</v>
      </c>
      <c r="P100">
        <v>9.1</v>
      </c>
      <c r="Q100">
        <v>13.17</v>
      </c>
      <c r="R100" s="23">
        <v>9.0935000000000006</v>
      </c>
      <c r="S100" s="23">
        <v>8.6072000000000006</v>
      </c>
      <c r="T100" s="22">
        <v>8.4434000000000005</v>
      </c>
      <c r="U100" s="22">
        <v>7.8079499999999999</v>
      </c>
      <c r="V100" s="23">
        <v>8.8908654785000003</v>
      </c>
      <c r="W100" s="23">
        <v>8.7298055318000003</v>
      </c>
      <c r="X100" s="22">
        <v>8.4464352671</v>
      </c>
      <c r="Y100" s="22">
        <v>8.0748134833999998</v>
      </c>
      <c r="Z100" s="23" t="s">
        <v>480</v>
      </c>
      <c r="AA100" s="22" t="s">
        <v>551</v>
      </c>
      <c r="AB100" s="24" t="s">
        <v>558</v>
      </c>
      <c r="AC100" s="23">
        <v>47.4276010958</v>
      </c>
      <c r="AD100" s="24" t="s">
        <v>552</v>
      </c>
      <c r="AE100" s="23">
        <v>7.1533908300000004E-2</v>
      </c>
      <c r="AF100" s="25">
        <v>7.8600000000000003E-2</v>
      </c>
      <c r="AG100" t="s">
        <v>482</v>
      </c>
      <c r="AH100" s="23">
        <v>-65.878430525100001</v>
      </c>
      <c r="AI100" s="24">
        <v>8.0411279333000003</v>
      </c>
      <c r="AJ100" s="24">
        <v>-92.140921409200004</v>
      </c>
      <c r="AK100" s="26">
        <v>8840</v>
      </c>
      <c r="AL100" s="26">
        <v>35287</v>
      </c>
      <c r="AM100" s="26">
        <v>28855</v>
      </c>
      <c r="AN100" s="30">
        <v>65704.5</v>
      </c>
      <c r="AO100" s="30">
        <v>365716.06666666601</v>
      </c>
      <c r="AP100" s="30">
        <v>296074.05</v>
      </c>
      <c r="AQ100" s="22" t="s">
        <v>576</v>
      </c>
      <c r="AR100" s="24" t="s">
        <v>555</v>
      </c>
      <c r="AS100" s="24" t="s">
        <v>555</v>
      </c>
      <c r="AT100" s="27">
        <v>0.12130000000000001</v>
      </c>
      <c r="AU100" s="27">
        <v>3.9899999999999998E-2</v>
      </c>
      <c r="AV100" s="27">
        <v>4.7000000000000002E-3</v>
      </c>
      <c r="AW100" s="24">
        <v>0</v>
      </c>
      <c r="AX100" s="30">
        <v>-95338</v>
      </c>
      <c r="AY100" s="30">
        <v>-49808.000399999997</v>
      </c>
      <c r="AZ100" s="30">
        <v>-59948.000399999997</v>
      </c>
      <c r="BA100" s="30">
        <v>-652179.00040000002</v>
      </c>
      <c r="BB100">
        <v>-0.05</v>
      </c>
      <c r="BC100" s="25">
        <v>-1.1351</v>
      </c>
      <c r="BD100">
        <v>-172</v>
      </c>
      <c r="BE100">
        <v>0</v>
      </c>
      <c r="BF100">
        <v>1.8297872340000001</v>
      </c>
      <c r="BG100">
        <v>0</v>
      </c>
    </row>
    <row r="101" spans="1:59" x14ac:dyDescent="0.35">
      <c r="A101" t="s">
        <v>175</v>
      </c>
      <c r="B101" s="20">
        <v>15.32</v>
      </c>
      <c r="C101" s="20">
        <v>0.12</v>
      </c>
      <c r="D101" s="34">
        <v>7.9000000000000008E-3</v>
      </c>
      <c r="E101" s="18">
        <v>15.14</v>
      </c>
      <c r="F101" s="18">
        <v>15.06</v>
      </c>
      <c r="G101" s="20">
        <v>15.32</v>
      </c>
      <c r="H101">
        <v>15.2</v>
      </c>
      <c r="I101" s="16">
        <v>774000</v>
      </c>
      <c r="J101" s="16">
        <v>11726258</v>
      </c>
      <c r="K101" s="35">
        <v>-1371658</v>
      </c>
      <c r="L101">
        <v>23.05</v>
      </c>
      <c r="M101">
        <v>15.06</v>
      </c>
      <c r="N101">
        <v>15.13</v>
      </c>
      <c r="O101">
        <v>15.13</v>
      </c>
      <c r="P101">
        <v>15.8</v>
      </c>
      <c r="Q101">
        <v>16.37</v>
      </c>
      <c r="R101" s="23">
        <v>15.827</v>
      </c>
      <c r="S101" s="23">
        <v>16.217199999999998</v>
      </c>
      <c r="T101" s="23">
        <v>17.072399999999998</v>
      </c>
      <c r="U101" s="23">
        <v>17.882200000000001</v>
      </c>
      <c r="V101" s="23">
        <v>15.777087102199999</v>
      </c>
      <c r="W101" s="23">
        <v>16.210237280400001</v>
      </c>
      <c r="X101" s="23">
        <v>16.844721904899998</v>
      </c>
      <c r="Y101" s="23">
        <v>17.9540703459</v>
      </c>
      <c r="Z101" s="23" t="s">
        <v>480</v>
      </c>
      <c r="AA101" s="24" t="s">
        <v>558</v>
      </c>
      <c r="AB101" s="23" t="s">
        <v>480</v>
      </c>
      <c r="AC101" s="23">
        <v>30.2709628697</v>
      </c>
      <c r="AD101" s="24" t="s">
        <v>552</v>
      </c>
      <c r="AE101" s="24">
        <v>-0.1700021951</v>
      </c>
      <c r="AF101" s="25">
        <v>1.6799999999999999E-2</v>
      </c>
      <c r="AG101" t="s">
        <v>481</v>
      </c>
      <c r="AH101" s="23">
        <v>-230.05877413939999</v>
      </c>
      <c r="AI101" s="23">
        <v>10.6776989756</v>
      </c>
      <c r="AJ101" s="22">
        <v>-75</v>
      </c>
      <c r="AK101" s="26">
        <v>1113320</v>
      </c>
      <c r="AL101" s="26">
        <v>1133460</v>
      </c>
      <c r="AM101" s="26">
        <v>1044495</v>
      </c>
      <c r="AN101" s="30">
        <v>16035828.4</v>
      </c>
      <c r="AO101" s="30">
        <v>16894957.600000001</v>
      </c>
      <c r="AP101" s="30">
        <v>15759200</v>
      </c>
      <c r="AQ101" s="22" t="s">
        <v>566</v>
      </c>
      <c r="AR101" s="24" t="s">
        <v>555</v>
      </c>
      <c r="AS101" s="24" t="s">
        <v>555</v>
      </c>
      <c r="AT101" s="28">
        <v>-9.8799999999999999E-2</v>
      </c>
      <c r="AU101" s="28">
        <v>-4.1300000000000003E-2</v>
      </c>
      <c r="AV101" s="28">
        <v>-2.92E-2</v>
      </c>
      <c r="AW101" s="29">
        <v>8215500</v>
      </c>
      <c r="AX101" s="29">
        <v>4044274</v>
      </c>
      <c r="AY101" s="30">
        <v>-44729034</v>
      </c>
      <c r="AZ101" s="30">
        <v>-19057772.000700001</v>
      </c>
      <c r="BA101" s="30">
        <v>-253824461.00350001</v>
      </c>
      <c r="BB101">
        <v>0.02</v>
      </c>
      <c r="BC101" s="25">
        <v>-0.6</v>
      </c>
      <c r="BD101">
        <v>766</v>
      </c>
      <c r="BE101">
        <v>0</v>
      </c>
      <c r="BF101">
        <v>30.0392156863</v>
      </c>
      <c r="BG101">
        <v>0</v>
      </c>
    </row>
    <row r="102" spans="1:59" x14ac:dyDescent="0.35">
      <c r="A102" t="s">
        <v>612</v>
      </c>
      <c r="B102" s="31">
        <v>103.5</v>
      </c>
      <c r="C102" s="31">
        <v>0</v>
      </c>
      <c r="D102" s="32">
        <v>0</v>
      </c>
      <c r="E102" s="31">
        <v>103.5</v>
      </c>
      <c r="F102" s="31">
        <v>103.5</v>
      </c>
      <c r="G102" s="31">
        <v>103.5</v>
      </c>
      <c r="H102">
        <v>103.5</v>
      </c>
      <c r="I102">
        <v>180</v>
      </c>
      <c r="J102" s="16">
        <v>18630</v>
      </c>
      <c r="K102" s="31">
        <v>0</v>
      </c>
      <c r="L102">
        <v>127</v>
      </c>
      <c r="M102">
        <v>100</v>
      </c>
      <c r="N102">
        <v>102.4</v>
      </c>
      <c r="O102">
        <v>100</v>
      </c>
      <c r="P102">
        <v>107.95</v>
      </c>
      <c r="Q102">
        <v>115</v>
      </c>
      <c r="R102" s="23">
        <v>105.705</v>
      </c>
      <c r="S102" s="23">
        <v>107.834</v>
      </c>
      <c r="T102" s="23">
        <v>108.86499999999999</v>
      </c>
      <c r="U102" s="23">
        <v>110.482</v>
      </c>
      <c r="V102" s="23">
        <v>106.0578743148</v>
      </c>
      <c r="W102" s="23">
        <v>107.48614614980001</v>
      </c>
      <c r="X102" s="23">
        <v>108.55824485719999</v>
      </c>
      <c r="Y102" s="23">
        <v>109.2871551084</v>
      </c>
      <c r="Z102" s="23" t="s">
        <v>480</v>
      </c>
      <c r="AA102" s="24" t="s">
        <v>558</v>
      </c>
      <c r="AB102" s="24" t="s">
        <v>558</v>
      </c>
      <c r="AC102" s="23">
        <v>43.267193052899998</v>
      </c>
      <c r="AD102" s="24" t="s">
        <v>552</v>
      </c>
      <c r="AE102" s="23">
        <v>-0.99384525580000005</v>
      </c>
      <c r="AF102" s="25">
        <v>1.9699999999999999E-2</v>
      </c>
      <c r="AG102" t="s">
        <v>481</v>
      </c>
      <c r="AH102" s="23">
        <v>-83.237471610200004</v>
      </c>
      <c r="AI102" s="23">
        <v>35.323383084600003</v>
      </c>
      <c r="AJ102" s="24">
        <v>-67.164179104499993</v>
      </c>
      <c r="AK102" s="23">
        <v>293</v>
      </c>
      <c r="AL102" s="23">
        <v>221</v>
      </c>
      <c r="AM102" s="26">
        <v>1596</v>
      </c>
      <c r="AN102" s="30">
        <v>30476.7</v>
      </c>
      <c r="AO102" s="30">
        <v>23122.733333333301</v>
      </c>
      <c r="AP102" s="30">
        <v>164737.45000000001</v>
      </c>
      <c r="AQ102" s="22" t="s">
        <v>556</v>
      </c>
      <c r="AR102" s="22" t="s">
        <v>572</v>
      </c>
      <c r="AS102" s="24" t="s">
        <v>555</v>
      </c>
      <c r="AT102" s="28">
        <v>-0.1</v>
      </c>
      <c r="AU102" s="28">
        <v>-1.43E-2</v>
      </c>
      <c r="AV102" s="28">
        <v>-4.0800000000000003E-2</v>
      </c>
      <c r="AW102" s="24">
        <v>0</v>
      </c>
      <c r="AX102" s="29">
        <v>21160</v>
      </c>
      <c r="AY102" s="29">
        <v>159070</v>
      </c>
      <c r="AZ102" s="29">
        <v>160169</v>
      </c>
      <c r="BA102" s="24">
        <v>0</v>
      </c>
      <c r="BB102">
        <v>0</v>
      </c>
      <c r="BC102" s="25">
        <v>0</v>
      </c>
      <c r="BD102">
        <v>0</v>
      </c>
      <c r="BE102">
        <v>0</v>
      </c>
      <c r="BF102">
        <v>0</v>
      </c>
      <c r="BG102">
        <v>0</v>
      </c>
    </row>
    <row r="103" spans="1:59" x14ac:dyDescent="0.35">
      <c r="A103" t="s">
        <v>627</v>
      </c>
      <c r="B103" s="20">
        <v>111.5</v>
      </c>
      <c r="C103" s="20">
        <v>0.8</v>
      </c>
      <c r="D103" s="34">
        <v>7.1999999999999998E-3</v>
      </c>
      <c r="E103" s="20">
        <v>111</v>
      </c>
      <c r="F103" s="20">
        <v>111</v>
      </c>
      <c r="G103" s="20">
        <v>111.5</v>
      </c>
      <c r="H103">
        <v>110.7</v>
      </c>
      <c r="I103" s="16">
        <v>145650</v>
      </c>
      <c r="J103" s="16">
        <v>16239950</v>
      </c>
      <c r="K103" s="31">
        <v>0</v>
      </c>
      <c r="L103">
        <v>118.8</v>
      </c>
      <c r="M103">
        <v>108</v>
      </c>
      <c r="N103">
        <v>110.7</v>
      </c>
      <c r="O103">
        <v>104.05</v>
      </c>
      <c r="P103">
        <v>112</v>
      </c>
      <c r="Q103">
        <v>117</v>
      </c>
      <c r="R103" s="23">
        <v>112.435</v>
      </c>
      <c r="S103" s="23">
        <v>114.7</v>
      </c>
      <c r="T103" s="23">
        <v>114.376</v>
      </c>
      <c r="U103" s="23">
        <v>115.73</v>
      </c>
      <c r="V103" s="23">
        <v>112.43326136500001</v>
      </c>
      <c r="W103" s="23">
        <v>113.70067724259999</v>
      </c>
      <c r="X103" s="23">
        <v>114.42988171010001</v>
      </c>
      <c r="Y103" s="23">
        <v>115.0964123861</v>
      </c>
      <c r="Z103" s="23" t="s">
        <v>480</v>
      </c>
      <c r="AA103" s="24" t="s">
        <v>558</v>
      </c>
      <c r="AB103" s="24" t="s">
        <v>558</v>
      </c>
      <c r="AC103" s="23">
        <v>45.679931742800001</v>
      </c>
      <c r="AD103" s="24" t="s">
        <v>552</v>
      </c>
      <c r="AE103" s="24">
        <v>-1.0378831488</v>
      </c>
      <c r="AF103" s="25">
        <v>1.2699999999999999E-2</v>
      </c>
      <c r="AG103" t="s">
        <v>481</v>
      </c>
      <c r="AH103" s="24">
        <v>-41.420118343200002</v>
      </c>
      <c r="AI103" s="24">
        <v>0</v>
      </c>
      <c r="AJ103" s="22">
        <v>-84.905660377399997</v>
      </c>
      <c r="AK103" s="36">
        <v>27126</v>
      </c>
      <c r="AL103" s="36">
        <v>30085</v>
      </c>
      <c r="AM103" s="36">
        <v>24969</v>
      </c>
      <c r="AN103" s="29">
        <v>2954720.9</v>
      </c>
      <c r="AO103" s="29">
        <v>3348221.9333333299</v>
      </c>
      <c r="AP103" s="29">
        <v>2785756.15</v>
      </c>
      <c r="AQ103" s="22" t="s">
        <v>556</v>
      </c>
      <c r="AR103" s="24" t="s">
        <v>555</v>
      </c>
      <c r="AS103" s="24" t="s">
        <v>555</v>
      </c>
      <c r="AT103" s="28">
        <v>-4.7E-2</v>
      </c>
      <c r="AU103" s="27">
        <v>4.4999999999999997E-3</v>
      </c>
      <c r="AV103" s="27">
        <v>7.1999999999999998E-3</v>
      </c>
      <c r="AW103" s="24">
        <v>0</v>
      </c>
      <c r="AX103" s="29">
        <v>9272</v>
      </c>
      <c r="AY103" s="30">
        <v>-76762</v>
      </c>
      <c r="AZ103" s="30">
        <v>-1307942</v>
      </c>
      <c r="BA103" s="30">
        <v>-43539543</v>
      </c>
      <c r="BB103">
        <v>0</v>
      </c>
      <c r="BC103" s="25">
        <v>0</v>
      </c>
      <c r="BD103">
        <v>0</v>
      </c>
      <c r="BE103">
        <v>0</v>
      </c>
      <c r="BF103">
        <v>0</v>
      </c>
      <c r="BG103">
        <v>0</v>
      </c>
    </row>
    <row r="104" spans="1:59" x14ac:dyDescent="0.35">
      <c r="A104" t="s">
        <v>487</v>
      </c>
      <c r="B104" s="35">
        <v>2177.06</v>
      </c>
      <c r="C104" s="18">
        <v>-24.39</v>
      </c>
      <c r="D104" s="19">
        <v>-1.11E-2</v>
      </c>
      <c r="E104" s="35">
        <v>2200.58</v>
      </c>
      <c r="F104" s="35">
        <v>2177.06</v>
      </c>
      <c r="G104" s="21">
        <v>2209.17</v>
      </c>
      <c r="H104" s="16">
        <v>2201.4499999999998</v>
      </c>
      <c r="I104" s="16">
        <v>51219824</v>
      </c>
      <c r="J104" s="16">
        <v>1069163994.1900001</v>
      </c>
      <c r="K104" s="35">
        <v>-176075063</v>
      </c>
      <c r="L104" s="16">
        <v>2337.91</v>
      </c>
      <c r="M104" s="16">
        <v>1775.14</v>
      </c>
      <c r="N104" s="16">
        <v>2173.1</v>
      </c>
      <c r="O104" s="16">
        <v>2053.61</v>
      </c>
      <c r="P104" s="16">
        <v>2274</v>
      </c>
      <c r="Q104" s="16">
        <v>2331.7800000000002</v>
      </c>
      <c r="R104" s="30">
        <v>2217.2855</v>
      </c>
      <c r="S104" s="30">
        <v>2223.9892</v>
      </c>
      <c r="T104" s="29">
        <v>2135.7456000000002</v>
      </c>
      <c r="U104" s="29">
        <v>2046.2215000000001</v>
      </c>
      <c r="V104" s="29">
        <v>2114.8614528721</v>
      </c>
      <c r="W104" s="29">
        <v>2138.6007451268001</v>
      </c>
      <c r="X104" s="29">
        <v>2112.8882939659002</v>
      </c>
      <c r="Y104" s="29">
        <v>2043.0808826863999</v>
      </c>
      <c r="Z104" s="24" t="s">
        <v>558</v>
      </c>
      <c r="AA104" s="24" t="s">
        <v>558</v>
      </c>
      <c r="AB104" s="22" t="s">
        <v>551</v>
      </c>
      <c r="AC104" s="23">
        <v>50.957931991899997</v>
      </c>
      <c r="AD104" s="24" t="s">
        <v>552</v>
      </c>
      <c r="AE104" s="22">
        <v>-45.825133722099999</v>
      </c>
      <c r="AF104" s="25">
        <v>0.1037</v>
      </c>
      <c r="AG104" t="s">
        <v>482</v>
      </c>
      <c r="AH104" s="23">
        <v>-88.108747757299994</v>
      </c>
      <c r="AI104" s="23">
        <v>39.978524538199999</v>
      </c>
      <c r="AJ104" s="23">
        <v>-76.198843253500002</v>
      </c>
      <c r="AK104" s="36">
        <v>25178763</v>
      </c>
      <c r="AL104" s="36">
        <v>24731396</v>
      </c>
      <c r="AM104" s="36">
        <v>27488574</v>
      </c>
      <c r="AN104" s="29">
        <v>1130443078.2079999</v>
      </c>
      <c r="AO104" s="29">
        <v>1168028450.82533</v>
      </c>
      <c r="AP104" s="29">
        <v>1250176515.3</v>
      </c>
      <c r="AQ104" s="23" t="s">
        <v>553</v>
      </c>
      <c r="AR104" s="24" t="s">
        <v>555</v>
      </c>
      <c r="AS104" s="24" t="s">
        <v>555</v>
      </c>
      <c r="AT104" s="28">
        <v>-2.3800000000000002E-2</v>
      </c>
      <c r="AU104" s="28">
        <v>-2.1100000000000001E-2</v>
      </c>
      <c r="AV104" s="28">
        <v>-1.4999999999999999E-2</v>
      </c>
      <c r="AW104" s="30">
        <v>-517980913.50029999</v>
      </c>
      <c r="AX104" s="30">
        <v>-2581840218.0005999</v>
      </c>
      <c r="AY104" s="30">
        <v>-3975480733.5015001</v>
      </c>
      <c r="AZ104" s="30">
        <v>-2335183219.5016999</v>
      </c>
      <c r="BA104" s="30">
        <v>-14951603662.000099</v>
      </c>
      <c r="BB104">
        <v>0</v>
      </c>
      <c r="BC104" s="25">
        <v>0</v>
      </c>
      <c r="BD104">
        <v>0</v>
      </c>
      <c r="BE104">
        <v>0</v>
      </c>
      <c r="BF104">
        <v>0</v>
      </c>
      <c r="BG104">
        <v>0</v>
      </c>
    </row>
    <row r="105" spans="1:59" x14ac:dyDescent="0.35">
      <c r="A105" t="s">
        <v>628</v>
      </c>
      <c r="B105" s="20">
        <v>4.5599999999999996</v>
      </c>
      <c r="C105" s="20">
        <v>0.01</v>
      </c>
      <c r="D105" s="34">
        <v>2.2000000000000001E-3</v>
      </c>
      <c r="E105" s="20">
        <v>4.5599999999999996</v>
      </c>
      <c r="F105" s="20">
        <v>4.5599999999999996</v>
      </c>
      <c r="G105" s="20">
        <v>4.5599999999999996</v>
      </c>
      <c r="H105">
        <v>4.55</v>
      </c>
      <c r="I105" s="16">
        <v>4000</v>
      </c>
      <c r="J105" s="16">
        <v>18240</v>
      </c>
      <c r="K105" s="31">
        <v>0</v>
      </c>
      <c r="L105">
        <v>6.7</v>
      </c>
      <c r="M105">
        <v>4.01</v>
      </c>
      <c r="N105">
        <v>4.55</v>
      </c>
      <c r="O105">
        <v>4.03</v>
      </c>
      <c r="P105">
        <v>5</v>
      </c>
      <c r="Q105">
        <v>5.85</v>
      </c>
      <c r="R105" s="23">
        <v>4.7575000000000003</v>
      </c>
      <c r="S105" s="23">
        <v>4.9185999999999996</v>
      </c>
      <c r="T105" s="23">
        <v>5.4371999999999998</v>
      </c>
      <c r="U105" s="23">
        <v>5.7093999999999996</v>
      </c>
      <c r="V105" s="23">
        <v>4.7534948219000004</v>
      </c>
      <c r="W105" s="23">
        <v>4.9684104948999996</v>
      </c>
      <c r="X105" s="23">
        <v>5.2328971729999996</v>
      </c>
      <c r="Y105" s="23">
        <v>5.3659635760000004</v>
      </c>
      <c r="Z105" s="23" t="s">
        <v>480</v>
      </c>
      <c r="AA105" s="23" t="s">
        <v>480</v>
      </c>
      <c r="AB105" s="23" t="s">
        <v>480</v>
      </c>
      <c r="AC105" s="23">
        <v>45.872724679500003</v>
      </c>
      <c r="AD105" s="24" t="s">
        <v>552</v>
      </c>
      <c r="AE105" s="24">
        <v>-7.6887444900000004E-2</v>
      </c>
      <c r="AF105" s="25">
        <v>6.3E-2</v>
      </c>
      <c r="AG105" t="s">
        <v>482</v>
      </c>
      <c r="AH105" s="23">
        <v>-75.785811902099994</v>
      </c>
      <c r="AI105" s="24">
        <v>2.5757575758</v>
      </c>
      <c r="AJ105" s="24">
        <v>-97.272727272699996</v>
      </c>
      <c r="AK105" s="26">
        <v>26100</v>
      </c>
      <c r="AL105" s="26">
        <v>48393</v>
      </c>
      <c r="AM105" s="26">
        <v>45025</v>
      </c>
      <c r="AN105" s="30">
        <v>128659.5</v>
      </c>
      <c r="AO105" s="30">
        <v>241228.33333333299</v>
      </c>
      <c r="AP105" s="30">
        <v>224805.85</v>
      </c>
      <c r="AQ105" s="22" t="s">
        <v>556</v>
      </c>
      <c r="AR105" s="22" t="s">
        <v>557</v>
      </c>
      <c r="AS105" s="24" t="s">
        <v>555</v>
      </c>
      <c r="AT105" s="27">
        <v>3.1699999999999999E-2</v>
      </c>
      <c r="AU105" s="28">
        <v>-8.7999999999999995E-2</v>
      </c>
      <c r="AV105" s="27">
        <v>2.2000000000000001E-3</v>
      </c>
      <c r="AW105" s="24">
        <v>0</v>
      </c>
      <c r="AX105" s="24">
        <v>0</v>
      </c>
      <c r="AY105" s="24">
        <v>0</v>
      </c>
      <c r="AZ105" s="24">
        <v>0</v>
      </c>
      <c r="BA105" s="24">
        <v>0</v>
      </c>
      <c r="BB105">
        <v>0.4</v>
      </c>
      <c r="BC105" s="25">
        <v>1.5</v>
      </c>
      <c r="BD105">
        <v>11.4</v>
      </c>
      <c r="BE105">
        <v>0</v>
      </c>
      <c r="BF105">
        <v>0.88888888889999995</v>
      </c>
      <c r="BG105">
        <v>0</v>
      </c>
    </row>
    <row r="106" spans="1:59" x14ac:dyDescent="0.35">
      <c r="A106" t="s">
        <v>177</v>
      </c>
      <c r="B106" s="20">
        <v>1.79</v>
      </c>
      <c r="C106" s="20">
        <v>0.03</v>
      </c>
      <c r="D106" s="34">
        <v>1.7000000000000001E-2</v>
      </c>
      <c r="E106" s="20">
        <v>1.77</v>
      </c>
      <c r="F106" s="20">
        <v>1.77</v>
      </c>
      <c r="G106" s="20">
        <v>1.79</v>
      </c>
      <c r="H106">
        <v>1.76</v>
      </c>
      <c r="I106" s="16">
        <v>1848000</v>
      </c>
      <c r="J106" s="16">
        <v>3297590</v>
      </c>
      <c r="K106" s="21">
        <v>259690</v>
      </c>
      <c r="L106">
        <v>2.25</v>
      </c>
      <c r="M106">
        <v>1.6</v>
      </c>
      <c r="N106">
        <v>1.76</v>
      </c>
      <c r="O106">
        <v>1.68</v>
      </c>
      <c r="P106">
        <v>1.84</v>
      </c>
      <c r="Q106">
        <v>1.9</v>
      </c>
      <c r="R106" s="23">
        <v>1.8285</v>
      </c>
      <c r="S106" s="23">
        <v>1.8552</v>
      </c>
      <c r="T106" s="23">
        <v>1.8915</v>
      </c>
      <c r="U106" s="23">
        <v>1.8436999999999999</v>
      </c>
      <c r="V106" s="23">
        <v>1.8229737608000001</v>
      </c>
      <c r="W106" s="23">
        <v>1.8473966601</v>
      </c>
      <c r="X106" s="23">
        <v>1.8595139113000001</v>
      </c>
      <c r="Y106" s="23">
        <v>1.8444589779</v>
      </c>
      <c r="Z106" s="23" t="s">
        <v>480</v>
      </c>
      <c r="AA106" s="24" t="s">
        <v>558</v>
      </c>
      <c r="AB106" s="24" t="s">
        <v>558</v>
      </c>
      <c r="AC106" s="23">
        <v>42.099393339199999</v>
      </c>
      <c r="AD106" s="24" t="s">
        <v>552</v>
      </c>
      <c r="AE106" s="24">
        <v>-1.5953359899999998E-2</v>
      </c>
      <c r="AF106" s="25">
        <v>2.3E-2</v>
      </c>
      <c r="AG106" t="s">
        <v>481</v>
      </c>
      <c r="AH106" s="23">
        <v>-118.6582809224</v>
      </c>
      <c r="AI106" s="24">
        <v>0</v>
      </c>
      <c r="AJ106" s="22">
        <v>-72.727272727300004</v>
      </c>
      <c r="AK106" s="26">
        <v>8487700</v>
      </c>
      <c r="AL106" s="26">
        <v>8494333</v>
      </c>
      <c r="AM106" s="26">
        <v>8567650</v>
      </c>
      <c r="AN106" s="30">
        <v>13666379</v>
      </c>
      <c r="AO106" s="30">
        <v>14323843.3333333</v>
      </c>
      <c r="AP106" s="30">
        <v>14831799.5</v>
      </c>
      <c r="AQ106" s="22" t="s">
        <v>556</v>
      </c>
      <c r="AR106" s="22" t="s">
        <v>557</v>
      </c>
      <c r="AS106" s="24" t="s">
        <v>555</v>
      </c>
      <c r="AT106" s="28">
        <v>-4.7899999999999998E-2</v>
      </c>
      <c r="AU106" s="28">
        <v>-4.2799999999999998E-2</v>
      </c>
      <c r="AV106" s="33">
        <v>0</v>
      </c>
      <c r="AW106" s="29">
        <v>9696350</v>
      </c>
      <c r="AX106" s="29">
        <v>2800210</v>
      </c>
      <c r="AY106" s="30">
        <v>-72911000</v>
      </c>
      <c r="AZ106" s="29">
        <v>62264110</v>
      </c>
      <c r="BA106" s="29">
        <v>254546449.9984</v>
      </c>
      <c r="BB106">
        <v>0.23</v>
      </c>
      <c r="BC106" s="25">
        <v>4.5499999999999999E-2</v>
      </c>
      <c r="BD106">
        <v>7.7826086956999996</v>
      </c>
      <c r="BE106">
        <v>0</v>
      </c>
      <c r="BF106">
        <v>0.70750988140000004</v>
      </c>
      <c r="BG106">
        <v>0</v>
      </c>
    </row>
    <row r="107" spans="1:59" x14ac:dyDescent="0.35">
      <c r="A107" t="s">
        <v>179</v>
      </c>
      <c r="B107" s="20">
        <v>129.5</v>
      </c>
      <c r="C107" s="20">
        <v>0.1</v>
      </c>
      <c r="D107" s="34">
        <v>8.0000000000000004E-4</v>
      </c>
      <c r="E107" s="20">
        <v>129.9</v>
      </c>
      <c r="F107" s="18">
        <v>129.30000000000001</v>
      </c>
      <c r="G107" s="20">
        <v>129.9</v>
      </c>
      <c r="H107">
        <v>129.4</v>
      </c>
      <c r="I107" s="16">
        <v>3180</v>
      </c>
      <c r="J107" s="16">
        <v>412107</v>
      </c>
      <c r="K107" s="35">
        <v>-5196</v>
      </c>
      <c r="L107">
        <v>137.19999999999999</v>
      </c>
      <c r="M107">
        <v>107.2727</v>
      </c>
      <c r="N107">
        <v>129.19999999999999</v>
      </c>
      <c r="O107">
        <v>122.55</v>
      </c>
      <c r="P107">
        <v>132.4</v>
      </c>
      <c r="Q107">
        <v>136.94999999999999</v>
      </c>
      <c r="R107" s="23">
        <v>131.57499999999999</v>
      </c>
      <c r="S107" s="23">
        <v>131.41</v>
      </c>
      <c r="T107" s="22">
        <v>128.81100000000001</v>
      </c>
      <c r="U107" s="22">
        <v>124.35782</v>
      </c>
      <c r="V107" s="23">
        <v>131.12790105720001</v>
      </c>
      <c r="W107" s="23">
        <v>130.77736259439999</v>
      </c>
      <c r="X107" s="22">
        <v>128.673963611</v>
      </c>
      <c r="Y107" s="22">
        <v>124.7373852754</v>
      </c>
      <c r="Z107" s="23" t="s">
        <v>480</v>
      </c>
      <c r="AA107" s="24" t="s">
        <v>558</v>
      </c>
      <c r="AB107" s="24" t="s">
        <v>558</v>
      </c>
      <c r="AC107" s="23">
        <v>42.555386839000001</v>
      </c>
      <c r="AD107" s="24" t="s">
        <v>552</v>
      </c>
      <c r="AE107" s="23">
        <v>-0.3877498318</v>
      </c>
      <c r="AF107" s="25">
        <v>1.15E-2</v>
      </c>
      <c r="AG107" t="s">
        <v>481</v>
      </c>
      <c r="AH107" s="23">
        <v>-72.304904494499993</v>
      </c>
      <c r="AI107" s="23">
        <v>47.955030044600001</v>
      </c>
      <c r="AJ107" s="22">
        <v>-52.238805970100003</v>
      </c>
      <c r="AK107" s="26">
        <v>40793</v>
      </c>
      <c r="AL107" s="26">
        <v>42960</v>
      </c>
      <c r="AM107" s="26">
        <v>48396</v>
      </c>
      <c r="AN107" s="30">
        <v>4906722.4000000004</v>
      </c>
      <c r="AO107" s="30">
        <v>5323062.4666666603</v>
      </c>
      <c r="AP107" s="30">
        <v>6173336.1500000004</v>
      </c>
      <c r="AQ107" s="23" t="s">
        <v>553</v>
      </c>
      <c r="AR107" s="24" t="s">
        <v>555</v>
      </c>
      <c r="AS107" s="24" t="s">
        <v>555</v>
      </c>
      <c r="AT107" s="28">
        <v>-7.7000000000000002E-3</v>
      </c>
      <c r="AU107" s="28">
        <v>-2.4799999999999999E-2</v>
      </c>
      <c r="AV107" s="28">
        <v>-3.8E-3</v>
      </c>
      <c r="AW107" s="30">
        <v>-262169.9999</v>
      </c>
      <c r="AX107" s="30">
        <v>-97642.999899999995</v>
      </c>
      <c r="AY107" s="29">
        <v>179213</v>
      </c>
      <c r="AZ107" s="29">
        <v>213093.9999</v>
      </c>
      <c r="BA107" s="29">
        <v>4926208.5001999997</v>
      </c>
      <c r="BB107">
        <v>11.95</v>
      </c>
      <c r="BC107" s="25">
        <v>-0.15670000000000001</v>
      </c>
      <c r="BD107">
        <v>10.836820083699999</v>
      </c>
      <c r="BE107">
        <v>0</v>
      </c>
      <c r="BF107">
        <v>1.0439338976000001</v>
      </c>
      <c r="BG107">
        <v>0</v>
      </c>
    </row>
    <row r="108" spans="1:59" x14ac:dyDescent="0.35">
      <c r="A108" t="s">
        <v>457</v>
      </c>
      <c r="B108" s="18">
        <v>2.35</v>
      </c>
      <c r="C108" s="18">
        <v>-0.05</v>
      </c>
      <c r="D108" s="19">
        <v>-2.0799999999999999E-2</v>
      </c>
      <c r="E108" s="31">
        <v>2.4</v>
      </c>
      <c r="F108" s="18">
        <v>2.3199999999999998</v>
      </c>
      <c r="G108" s="31">
        <v>2.4</v>
      </c>
      <c r="H108">
        <v>2.4</v>
      </c>
      <c r="I108" s="16">
        <v>4599000</v>
      </c>
      <c r="J108" s="16">
        <v>10777350</v>
      </c>
      <c r="K108" s="21">
        <v>275020</v>
      </c>
      <c r="L108">
        <v>3.17</v>
      </c>
      <c r="M108">
        <v>2.2999999999999998</v>
      </c>
      <c r="N108">
        <v>2.33</v>
      </c>
      <c r="O108">
        <v>2.2599999999999998</v>
      </c>
      <c r="P108">
        <v>2.42</v>
      </c>
      <c r="Q108">
        <v>2.68</v>
      </c>
      <c r="R108" s="23">
        <v>2.4864999999999999</v>
      </c>
      <c r="S108" s="23">
        <v>2.5630000000000002</v>
      </c>
      <c r="T108" s="23">
        <v>2.6720000000000002</v>
      </c>
      <c r="U108" s="23">
        <v>2.6141999999999999</v>
      </c>
      <c r="V108" s="23">
        <v>2.4601408032999998</v>
      </c>
      <c r="W108" s="23">
        <v>2.5488951891</v>
      </c>
      <c r="X108" s="23">
        <v>2.6051230733000001</v>
      </c>
      <c r="Y108" s="23">
        <v>2.6521953856999998</v>
      </c>
      <c r="Z108" s="23" t="s">
        <v>480</v>
      </c>
      <c r="AA108" s="23" t="s">
        <v>480</v>
      </c>
      <c r="AB108" s="23" t="s">
        <v>480</v>
      </c>
      <c r="AC108" s="23">
        <v>36.362795968699999</v>
      </c>
      <c r="AD108" s="24" t="s">
        <v>552</v>
      </c>
      <c r="AE108" s="24">
        <v>-5.2727050300000002E-2</v>
      </c>
      <c r="AF108" s="25">
        <v>3.3500000000000002E-2</v>
      </c>
      <c r="AG108" t="s">
        <v>552</v>
      </c>
      <c r="AH108" s="23">
        <v>-124.235645041</v>
      </c>
      <c r="AI108" s="24">
        <v>14.8148148148</v>
      </c>
      <c r="AJ108" s="23">
        <v>-88.888888888899999</v>
      </c>
      <c r="AK108" s="36">
        <v>3187800</v>
      </c>
      <c r="AL108" s="36">
        <v>2782667</v>
      </c>
      <c r="AM108" s="36">
        <v>2514850</v>
      </c>
      <c r="AN108" s="29">
        <v>6891094</v>
      </c>
      <c r="AO108" s="29">
        <v>6234798.6666666605</v>
      </c>
      <c r="AP108" s="29">
        <v>5800122</v>
      </c>
      <c r="AQ108" s="24" t="s">
        <v>555</v>
      </c>
      <c r="AR108" s="23" t="s">
        <v>554</v>
      </c>
      <c r="AS108" s="24" t="s">
        <v>555</v>
      </c>
      <c r="AT108" s="28">
        <v>-0.1065</v>
      </c>
      <c r="AU108" s="28">
        <v>-7.4800000000000005E-2</v>
      </c>
      <c r="AV108" s="28">
        <v>-2.0799999999999999E-2</v>
      </c>
      <c r="AW108" s="29">
        <v>40560</v>
      </c>
      <c r="AX108" s="29">
        <v>1467460</v>
      </c>
      <c r="AY108" s="29">
        <v>2503180</v>
      </c>
      <c r="AZ108" s="29">
        <v>1878960</v>
      </c>
      <c r="BA108" s="30">
        <v>-124041761.5355</v>
      </c>
      <c r="BB108">
        <v>0.15</v>
      </c>
      <c r="BC108" s="25">
        <v>1.5</v>
      </c>
      <c r="BD108">
        <v>15.666666666699999</v>
      </c>
      <c r="BE108">
        <v>0</v>
      </c>
      <c r="BF108">
        <v>1.9583333332999999</v>
      </c>
      <c r="BG108">
        <v>0</v>
      </c>
    </row>
    <row r="109" spans="1:59" x14ac:dyDescent="0.35">
      <c r="A109" t="s">
        <v>51</v>
      </c>
      <c r="B109" s="18">
        <v>0.57999999999999996</v>
      </c>
      <c r="C109" s="18">
        <v>-0.01</v>
      </c>
      <c r="D109" s="19">
        <v>-1.6899999999999998E-2</v>
      </c>
      <c r="E109" s="18">
        <v>0.57999999999999996</v>
      </c>
      <c r="F109" s="18">
        <v>0.56999999999999995</v>
      </c>
      <c r="G109" s="18">
        <v>0.57999999999999996</v>
      </c>
      <c r="H109">
        <v>0.59</v>
      </c>
      <c r="I109" s="16">
        <v>605000</v>
      </c>
      <c r="J109" s="16">
        <v>347330</v>
      </c>
      <c r="K109" s="21">
        <v>29000</v>
      </c>
      <c r="L109">
        <v>0.98</v>
      </c>
      <c r="M109">
        <v>0.56999999999999995</v>
      </c>
      <c r="N109">
        <v>0.57999999999999996</v>
      </c>
      <c r="O109">
        <v>0.57999999999999996</v>
      </c>
      <c r="P109">
        <v>0.6</v>
      </c>
      <c r="Q109">
        <v>0.66</v>
      </c>
      <c r="R109" s="23">
        <v>0.61099999999999999</v>
      </c>
      <c r="S109" s="23">
        <v>0.62280000000000002</v>
      </c>
      <c r="T109" s="23">
        <v>0.68330000000000002</v>
      </c>
      <c r="U109" s="23">
        <v>0.75634999999999997</v>
      </c>
      <c r="V109" s="23">
        <v>0.60554769490000004</v>
      </c>
      <c r="W109" s="23">
        <v>0.63152228860000004</v>
      </c>
      <c r="X109" s="23">
        <v>0.67397046689999995</v>
      </c>
      <c r="Y109" s="23">
        <v>0.72970776329999998</v>
      </c>
      <c r="Z109" s="23" t="s">
        <v>480</v>
      </c>
      <c r="AA109" s="24" t="s">
        <v>558</v>
      </c>
      <c r="AB109" s="23" t="s">
        <v>480</v>
      </c>
      <c r="AC109" s="23">
        <v>37.304623257800003</v>
      </c>
      <c r="AD109" s="24" t="s">
        <v>552</v>
      </c>
      <c r="AE109" s="24">
        <v>-1.04234368E-2</v>
      </c>
      <c r="AF109" s="25">
        <v>3.6900000000000002E-2</v>
      </c>
      <c r="AG109" t="s">
        <v>552</v>
      </c>
      <c r="AH109" s="23">
        <v>-132.65993265989999</v>
      </c>
      <c r="AI109" s="24">
        <v>23.8095238095</v>
      </c>
      <c r="AJ109" s="23">
        <v>-85.714285714300004</v>
      </c>
      <c r="AK109" s="26">
        <v>1422300</v>
      </c>
      <c r="AL109" s="26">
        <v>1085267</v>
      </c>
      <c r="AM109" s="26">
        <v>1201900</v>
      </c>
      <c r="AN109" s="30">
        <v>815922</v>
      </c>
      <c r="AO109" s="30">
        <v>629364.66666666605</v>
      </c>
      <c r="AP109" s="30">
        <v>719324</v>
      </c>
      <c r="AQ109" s="24" t="s">
        <v>559</v>
      </c>
      <c r="AR109" s="24" t="s">
        <v>555</v>
      </c>
      <c r="AS109" s="24" t="s">
        <v>555</v>
      </c>
      <c r="AT109" s="28">
        <v>-6.4500000000000002E-2</v>
      </c>
      <c r="AU109" s="28">
        <v>-9.3799999999999994E-2</v>
      </c>
      <c r="AV109" s="28">
        <v>-1.6899999999999998E-2</v>
      </c>
      <c r="AW109" s="29">
        <v>18560.000199999999</v>
      </c>
      <c r="AX109" s="29">
        <v>142659.9999</v>
      </c>
      <c r="AY109" s="29">
        <v>17519.999899999999</v>
      </c>
      <c r="AZ109" s="29">
        <v>391999.9999</v>
      </c>
      <c r="BA109" s="30">
        <v>-5503240.0000999998</v>
      </c>
      <c r="BB109">
        <v>0</v>
      </c>
      <c r="BC109" s="25">
        <v>0</v>
      </c>
      <c r="BD109">
        <v>0</v>
      </c>
      <c r="BE109">
        <v>0</v>
      </c>
      <c r="BF109">
        <v>58</v>
      </c>
      <c r="BG109">
        <v>0</v>
      </c>
    </row>
    <row r="110" spans="1:59" x14ac:dyDescent="0.35">
      <c r="A110" t="s">
        <v>183</v>
      </c>
      <c r="B110" s="20">
        <v>62.8</v>
      </c>
      <c r="C110" s="20">
        <v>0.75</v>
      </c>
      <c r="D110" s="34">
        <v>1.21E-2</v>
      </c>
      <c r="E110" s="20">
        <v>62.9</v>
      </c>
      <c r="F110" s="18">
        <v>62</v>
      </c>
      <c r="G110" s="20">
        <v>62.9</v>
      </c>
      <c r="H110">
        <v>62.05</v>
      </c>
      <c r="I110" s="16">
        <v>32270</v>
      </c>
      <c r="J110" s="16">
        <v>2011462</v>
      </c>
      <c r="K110" s="21">
        <v>727305</v>
      </c>
      <c r="L110">
        <v>74</v>
      </c>
      <c r="M110">
        <v>60.75</v>
      </c>
      <c r="N110">
        <v>61.82</v>
      </c>
      <c r="O110">
        <v>59</v>
      </c>
      <c r="P110">
        <v>62.98</v>
      </c>
      <c r="Q110">
        <v>66.5</v>
      </c>
      <c r="R110" s="22">
        <v>62.225000000000001</v>
      </c>
      <c r="S110" s="22">
        <v>62.491999999999997</v>
      </c>
      <c r="T110" s="23">
        <v>63.152500000000003</v>
      </c>
      <c r="U110" s="23">
        <v>66.261750000000006</v>
      </c>
      <c r="V110" s="22">
        <v>62.331408603600003</v>
      </c>
      <c r="W110" s="22">
        <v>62.546822929800001</v>
      </c>
      <c r="X110" s="23">
        <v>63.508738682500002</v>
      </c>
      <c r="Y110" s="23">
        <v>65.342188200699994</v>
      </c>
      <c r="Z110" s="24" t="s">
        <v>558</v>
      </c>
      <c r="AA110" s="24" t="s">
        <v>558</v>
      </c>
      <c r="AB110" s="24" t="s">
        <v>558</v>
      </c>
      <c r="AC110" s="22">
        <v>52.755704445799999</v>
      </c>
      <c r="AD110" s="24" t="s">
        <v>552</v>
      </c>
      <c r="AE110" s="24">
        <v>-7.73090679E-2</v>
      </c>
      <c r="AF110" s="25">
        <v>1.52E-2</v>
      </c>
      <c r="AG110" t="s">
        <v>481</v>
      </c>
      <c r="AH110" s="22">
        <v>76.263924592999999</v>
      </c>
      <c r="AI110" s="24">
        <v>72.549019607800005</v>
      </c>
      <c r="AJ110" s="22">
        <v>-19.607843137300002</v>
      </c>
      <c r="AK110" s="26">
        <v>163365</v>
      </c>
      <c r="AL110" s="26">
        <v>218840</v>
      </c>
      <c r="AM110" s="26">
        <v>202311</v>
      </c>
      <c r="AN110" s="30">
        <v>9995147.3499999996</v>
      </c>
      <c r="AO110" s="30">
        <v>13545307.166666601</v>
      </c>
      <c r="AP110" s="30">
        <v>12519772.824999999</v>
      </c>
      <c r="AQ110" s="23" t="s">
        <v>564</v>
      </c>
      <c r="AR110" s="24" t="s">
        <v>555</v>
      </c>
      <c r="AS110" s="24" t="s">
        <v>555</v>
      </c>
      <c r="AT110" s="27">
        <v>1.29E-2</v>
      </c>
      <c r="AU110" s="27">
        <v>1.4500000000000001E-2</v>
      </c>
      <c r="AV110" s="27">
        <v>1.95E-2</v>
      </c>
      <c r="AW110" s="29">
        <v>26751744.5</v>
      </c>
      <c r="AX110" s="29">
        <v>35447496.5</v>
      </c>
      <c r="AY110" s="29">
        <v>58763835.5</v>
      </c>
      <c r="AZ110" s="29">
        <v>73010597.5</v>
      </c>
      <c r="BA110" s="30">
        <v>-182708720.9991</v>
      </c>
      <c r="BB110">
        <v>10.029999999999999</v>
      </c>
      <c r="BC110" s="25">
        <v>-0.47899999999999998</v>
      </c>
      <c r="BD110">
        <v>6.2612163508999998</v>
      </c>
      <c r="BE110">
        <v>0</v>
      </c>
      <c r="BF110">
        <v>0.34444931989999999</v>
      </c>
      <c r="BG110">
        <v>0</v>
      </c>
    </row>
    <row r="111" spans="1:59" x14ac:dyDescent="0.35">
      <c r="A111" t="s">
        <v>629</v>
      </c>
      <c r="B111" s="18">
        <v>505</v>
      </c>
      <c r="C111" s="18">
        <v>-12</v>
      </c>
      <c r="D111" s="19">
        <v>-2.3199999999999998E-2</v>
      </c>
      <c r="E111" s="20">
        <v>518</v>
      </c>
      <c r="F111" s="18">
        <v>505</v>
      </c>
      <c r="G111" s="20">
        <v>518</v>
      </c>
      <c r="H111">
        <v>517</v>
      </c>
      <c r="I111" s="16">
        <v>10000</v>
      </c>
      <c r="J111" s="16">
        <v>5051700</v>
      </c>
      <c r="K111" s="21">
        <v>5180</v>
      </c>
      <c r="L111">
        <v>518</v>
      </c>
      <c r="M111">
        <v>500</v>
      </c>
      <c r="N111">
        <v>500</v>
      </c>
      <c r="O111">
        <v>500</v>
      </c>
      <c r="P111">
        <v>517.5</v>
      </c>
      <c r="Q111">
        <v>517.5</v>
      </c>
      <c r="R111" s="23">
        <v>510.75</v>
      </c>
      <c r="S111" s="23">
        <v>507.5</v>
      </c>
      <c r="T111" s="24">
        <v>0</v>
      </c>
      <c r="U111" s="24">
        <v>0</v>
      </c>
      <c r="V111" s="23">
        <v>510.60896898189998</v>
      </c>
      <c r="W111" s="23">
        <v>507.3537331796</v>
      </c>
      <c r="X111" s="24">
        <v>0</v>
      </c>
      <c r="Y111" s="24">
        <v>0</v>
      </c>
      <c r="Z111" s="24" t="s">
        <v>558</v>
      </c>
      <c r="AA111" s="24" t="s">
        <v>558</v>
      </c>
      <c r="AB111" t="s">
        <v>568</v>
      </c>
      <c r="AC111" s="23">
        <v>45.8761220552</v>
      </c>
      <c r="AD111" s="24" t="s">
        <v>552</v>
      </c>
      <c r="AE111" s="23">
        <v>1.7022484574000001</v>
      </c>
      <c r="AF111" s="25">
        <v>9.5999999999999992E-3</v>
      </c>
      <c r="AG111" t="s">
        <v>481</v>
      </c>
      <c r="AH111" s="24">
        <v>-36.329201101899997</v>
      </c>
      <c r="AI111" s="23">
        <v>52.941176470599999</v>
      </c>
      <c r="AJ111" s="23">
        <v>-100</v>
      </c>
      <c r="AK111" s="36">
        <v>2510</v>
      </c>
      <c r="AL111" s="36">
        <v>2309</v>
      </c>
      <c r="AM111" s="36">
        <v>5641</v>
      </c>
      <c r="AN111" s="29">
        <v>1276834</v>
      </c>
      <c r="AO111" s="29">
        <v>1173909.33333333</v>
      </c>
      <c r="AP111" s="29">
        <v>2867434.5</v>
      </c>
      <c r="AQ111" s="23" t="s">
        <v>560</v>
      </c>
      <c r="AR111" s="23" t="s">
        <v>554</v>
      </c>
      <c r="AS111" s="24" t="s">
        <v>555</v>
      </c>
      <c r="AT111" s="28">
        <v>-3.8999999999999998E-3</v>
      </c>
      <c r="AU111" s="28">
        <v>-2.3199999999999998E-2</v>
      </c>
      <c r="AV111" s="28">
        <v>-2.3199999999999998E-2</v>
      </c>
      <c r="AW111" s="29">
        <v>10350</v>
      </c>
      <c r="AX111" s="29">
        <v>10350</v>
      </c>
      <c r="AY111" s="30">
        <v>-7575550</v>
      </c>
      <c r="AZ111" s="24">
        <v>0</v>
      </c>
      <c r="BA111" s="24">
        <v>0</v>
      </c>
      <c r="BB111">
        <v>0</v>
      </c>
      <c r="BC111" s="25">
        <v>0</v>
      </c>
      <c r="BD111">
        <v>0</v>
      </c>
      <c r="BE111">
        <v>0</v>
      </c>
      <c r="BF111">
        <v>0</v>
      </c>
      <c r="BG111">
        <v>0</v>
      </c>
    </row>
    <row r="112" spans="1:59" x14ac:dyDescent="0.35">
      <c r="A112" t="s">
        <v>579</v>
      </c>
      <c r="B112" s="31">
        <v>0.185</v>
      </c>
      <c r="C112" s="31">
        <v>0</v>
      </c>
      <c r="D112" s="32">
        <v>0</v>
      </c>
      <c r="E112" s="20">
        <v>0.186</v>
      </c>
      <c r="F112" s="31">
        <v>0.185</v>
      </c>
      <c r="G112" s="20">
        <v>0.186</v>
      </c>
      <c r="H112">
        <v>0.185</v>
      </c>
      <c r="I112" s="16">
        <v>170000</v>
      </c>
      <c r="J112" s="16">
        <v>31480</v>
      </c>
      <c r="K112" s="31">
        <v>0</v>
      </c>
      <c r="L112">
        <v>0.29499999999999998</v>
      </c>
      <c r="M112">
        <v>0.17799999999999999</v>
      </c>
      <c r="N112">
        <v>0.18049999999999999</v>
      </c>
      <c r="O112">
        <v>0.17249999999999999</v>
      </c>
      <c r="P112">
        <v>0.1855</v>
      </c>
      <c r="Q112">
        <v>0.215</v>
      </c>
      <c r="R112" s="23">
        <v>0.18934999999999999</v>
      </c>
      <c r="S112" s="23">
        <v>0.18964</v>
      </c>
      <c r="T112" s="23">
        <v>0.20005999999999999</v>
      </c>
      <c r="U112" s="23">
        <v>0.198545</v>
      </c>
      <c r="V112" s="23">
        <v>0.1885641371</v>
      </c>
      <c r="W112" s="23">
        <v>0.19121286670000001</v>
      </c>
      <c r="X112" s="23">
        <v>0.19511400840000001</v>
      </c>
      <c r="Y112" s="23">
        <v>0.19964248809999999</v>
      </c>
      <c r="Z112" s="24" t="s">
        <v>558</v>
      </c>
      <c r="AA112" s="24" t="s">
        <v>558</v>
      </c>
      <c r="AB112" s="23" t="s">
        <v>480</v>
      </c>
      <c r="AC112" s="23">
        <v>46.386736518100001</v>
      </c>
      <c r="AD112" s="24" t="s">
        <v>552</v>
      </c>
      <c r="AE112" s="24">
        <v>-2.6977989999999997E-4</v>
      </c>
      <c r="AF112" s="25">
        <v>2.4400000000000002E-2</v>
      </c>
      <c r="AG112" t="s">
        <v>481</v>
      </c>
      <c r="AH112" s="24">
        <v>-44.112598695499997</v>
      </c>
      <c r="AI112" s="24">
        <v>0</v>
      </c>
      <c r="AJ112" s="24">
        <v>-100</v>
      </c>
      <c r="AK112" s="26">
        <v>212000</v>
      </c>
      <c r="AL112" s="26">
        <v>184000</v>
      </c>
      <c r="AM112" s="26">
        <v>253000</v>
      </c>
      <c r="AN112" s="30">
        <v>42305</v>
      </c>
      <c r="AO112" s="30">
        <v>36423.333333333299</v>
      </c>
      <c r="AP112" s="30">
        <v>48301.5</v>
      </c>
      <c r="AQ112" s="23" t="s">
        <v>560</v>
      </c>
      <c r="AR112" s="23" t="s">
        <v>554</v>
      </c>
      <c r="AS112" s="24" t="s">
        <v>555</v>
      </c>
      <c r="AT112" s="27">
        <v>1.6500000000000001E-2</v>
      </c>
      <c r="AU112" s="28">
        <v>-5.4000000000000003E-3</v>
      </c>
      <c r="AV112" s="33">
        <v>0</v>
      </c>
      <c r="AW112" s="29">
        <v>7400</v>
      </c>
      <c r="AX112" s="29">
        <v>208510</v>
      </c>
      <c r="AY112" s="29">
        <v>393350</v>
      </c>
      <c r="AZ112" s="29">
        <v>353360</v>
      </c>
      <c r="BA112" s="29">
        <v>1154919.9994999999</v>
      </c>
      <c r="BB112">
        <v>0</v>
      </c>
      <c r="BC112" s="25">
        <v>0</v>
      </c>
      <c r="BD112">
        <v>0</v>
      </c>
      <c r="BE112">
        <v>0</v>
      </c>
      <c r="BF112">
        <v>0.61666666670000003</v>
      </c>
      <c r="BG112">
        <v>0</v>
      </c>
    </row>
    <row r="113" spans="1:59" x14ac:dyDescent="0.35">
      <c r="A113" t="s">
        <v>185</v>
      </c>
      <c r="B113" s="18">
        <v>0.22500000000000001</v>
      </c>
      <c r="C113" s="18">
        <v>-2E-3</v>
      </c>
      <c r="D113" s="19">
        <v>-8.8000000000000005E-3</v>
      </c>
      <c r="E113" s="31">
        <v>0.22700000000000001</v>
      </c>
      <c r="F113" s="18">
        <v>0.21199999999999999</v>
      </c>
      <c r="G113" s="31">
        <v>0.22700000000000001</v>
      </c>
      <c r="H113">
        <v>0.22700000000000001</v>
      </c>
      <c r="I113" s="16">
        <v>780000</v>
      </c>
      <c r="J113" s="16">
        <v>168150</v>
      </c>
      <c r="K113" s="31">
        <v>0</v>
      </c>
      <c r="L113">
        <v>0.35</v>
      </c>
      <c r="M113">
        <v>0.185</v>
      </c>
      <c r="N113">
        <v>0.19750000000000001</v>
      </c>
      <c r="O113">
        <v>0.185</v>
      </c>
      <c r="P113">
        <v>0.249</v>
      </c>
      <c r="Q113">
        <v>0.25750000000000001</v>
      </c>
      <c r="R113" s="22">
        <v>0.19939999999999999</v>
      </c>
      <c r="S113" s="22">
        <v>0.20868</v>
      </c>
      <c r="T113" s="23">
        <v>0.23366999999999999</v>
      </c>
      <c r="U113" s="23">
        <v>0.25747500000000001</v>
      </c>
      <c r="V113" s="22">
        <v>0.2068358817</v>
      </c>
      <c r="W113" s="22">
        <v>0.21216485160000001</v>
      </c>
      <c r="X113" s="23">
        <v>0.22803606670000001</v>
      </c>
      <c r="Y113" s="23">
        <v>0.24526489460000001</v>
      </c>
      <c r="Z113" s="22" t="s">
        <v>551</v>
      </c>
      <c r="AA113" s="23" t="s">
        <v>480</v>
      </c>
      <c r="AB113" s="23" t="s">
        <v>480</v>
      </c>
      <c r="AC113" s="23">
        <v>61.079806513599998</v>
      </c>
      <c r="AD113" s="24" t="s">
        <v>552</v>
      </c>
      <c r="AE113" s="24">
        <v>-1.534726E-4</v>
      </c>
      <c r="AF113" s="25">
        <v>5.2999999999999999E-2</v>
      </c>
      <c r="AG113" t="s">
        <v>482</v>
      </c>
      <c r="AH113" s="22">
        <v>138.38256861510001</v>
      </c>
      <c r="AI113" s="23">
        <v>57.9234972677</v>
      </c>
      <c r="AJ113" s="24">
        <v>-40.983606557400002</v>
      </c>
      <c r="AK113" s="26">
        <v>1806000</v>
      </c>
      <c r="AL113" s="26">
        <v>1390000</v>
      </c>
      <c r="AM113" s="26">
        <v>1248000</v>
      </c>
      <c r="AN113" s="30">
        <v>398716</v>
      </c>
      <c r="AO113" s="30">
        <v>301664.66666666599</v>
      </c>
      <c r="AP113" s="30">
        <v>264801</v>
      </c>
      <c r="AQ113" s="23" t="s">
        <v>564</v>
      </c>
      <c r="AR113" s="23" t="s">
        <v>571</v>
      </c>
      <c r="AS113" s="24" t="s">
        <v>555</v>
      </c>
      <c r="AT113" s="27">
        <v>7.1400000000000005E-2</v>
      </c>
      <c r="AU113" s="27">
        <v>0.1968</v>
      </c>
      <c r="AV113" s="27">
        <v>0.15379999999999999</v>
      </c>
      <c r="AW113" s="24">
        <v>0</v>
      </c>
      <c r="AX113" s="30">
        <v>-2000</v>
      </c>
      <c r="AY113" s="29">
        <v>100350</v>
      </c>
      <c r="AZ113" s="29">
        <v>415910</v>
      </c>
      <c r="BA113" s="29">
        <v>22357130.000399999</v>
      </c>
      <c r="BB113">
        <v>0</v>
      </c>
      <c r="BC113" s="25">
        <v>1</v>
      </c>
      <c r="BD113">
        <v>0</v>
      </c>
      <c r="BE113">
        <v>0</v>
      </c>
      <c r="BF113">
        <v>22.5</v>
      </c>
      <c r="BG113">
        <v>0</v>
      </c>
    </row>
    <row r="114" spans="1:59" x14ac:dyDescent="0.35">
      <c r="A114" t="s">
        <v>187</v>
      </c>
      <c r="B114" s="18">
        <v>1.32</v>
      </c>
      <c r="C114" s="18">
        <v>-0.02</v>
      </c>
      <c r="D114" s="19">
        <v>-1.49E-2</v>
      </c>
      <c r="E114" s="18">
        <v>1.33</v>
      </c>
      <c r="F114" s="18">
        <v>1.31</v>
      </c>
      <c r="G114" s="20">
        <v>1.35</v>
      </c>
      <c r="H114">
        <v>1.34</v>
      </c>
      <c r="I114" s="16">
        <v>3542000</v>
      </c>
      <c r="J114" s="16">
        <v>4667910</v>
      </c>
      <c r="K114" s="35">
        <v>-911760</v>
      </c>
      <c r="L114">
        <v>1.91</v>
      </c>
      <c r="M114">
        <v>0.95</v>
      </c>
      <c r="N114">
        <v>1.3</v>
      </c>
      <c r="O114">
        <v>1.24</v>
      </c>
      <c r="P114">
        <v>1.34</v>
      </c>
      <c r="Q114">
        <v>1.39</v>
      </c>
      <c r="R114" s="23">
        <v>1.3374999999999999</v>
      </c>
      <c r="S114" s="23">
        <v>1.3759999999999999</v>
      </c>
      <c r="T114" s="23">
        <v>1.4413</v>
      </c>
      <c r="U114" s="23">
        <v>1.4058999999999999</v>
      </c>
      <c r="V114" s="23">
        <v>1.3370499393999999</v>
      </c>
      <c r="W114" s="23">
        <v>1.3731033161999999</v>
      </c>
      <c r="X114" s="23">
        <v>1.4012021341000001</v>
      </c>
      <c r="Y114" s="23">
        <v>1.3655579353</v>
      </c>
      <c r="Z114" s="23" t="s">
        <v>480</v>
      </c>
      <c r="AA114" s="24" t="s">
        <v>558</v>
      </c>
      <c r="AB114" s="23" t="s">
        <v>480</v>
      </c>
      <c r="AC114" s="23">
        <v>42.098324743100001</v>
      </c>
      <c r="AD114" s="24" t="s">
        <v>552</v>
      </c>
      <c r="AE114" s="24">
        <v>-1.7947663900000001E-2</v>
      </c>
      <c r="AF114" s="25">
        <v>2.1600000000000001E-2</v>
      </c>
      <c r="AG114" t="s">
        <v>481</v>
      </c>
      <c r="AH114" s="23">
        <v>-55.438596491200002</v>
      </c>
      <c r="AI114" s="22">
        <v>25.9259259259</v>
      </c>
      <c r="AJ114" s="23">
        <v>-77.777777777799997</v>
      </c>
      <c r="AK114" s="36">
        <v>2960700</v>
      </c>
      <c r="AL114" s="36">
        <v>2587067</v>
      </c>
      <c r="AM114" s="36">
        <v>2997650</v>
      </c>
      <c r="AN114" s="29">
        <v>3590798</v>
      </c>
      <c r="AO114" s="29">
        <v>3228180</v>
      </c>
      <c r="AP114" s="29">
        <v>3836051.5</v>
      </c>
      <c r="AQ114" s="24" t="s">
        <v>555</v>
      </c>
      <c r="AR114" s="23" t="s">
        <v>571</v>
      </c>
      <c r="AS114" s="24" t="s">
        <v>555</v>
      </c>
      <c r="AT114" s="28">
        <v>-7.6899999999999996E-2</v>
      </c>
      <c r="AU114" s="33">
        <v>0</v>
      </c>
      <c r="AV114" s="27">
        <v>7.6E-3</v>
      </c>
      <c r="AW114" s="30">
        <v>-3323430</v>
      </c>
      <c r="AX114" s="30">
        <v>-8265840</v>
      </c>
      <c r="AY114" s="30">
        <v>-8762520</v>
      </c>
      <c r="AZ114" s="30">
        <v>-48763269.999399997</v>
      </c>
      <c r="BA114" s="30">
        <v>-59452569.999399997</v>
      </c>
      <c r="BB114">
        <v>0.08</v>
      </c>
      <c r="BC114" s="25">
        <v>0.33329999999999999</v>
      </c>
      <c r="BD114">
        <v>16.5</v>
      </c>
      <c r="BE114">
        <v>0</v>
      </c>
      <c r="BF114">
        <v>0.5038167939</v>
      </c>
      <c r="BG114">
        <v>0</v>
      </c>
    </row>
    <row r="115" spans="1:59" x14ac:dyDescent="0.35">
      <c r="A115" t="s">
        <v>189</v>
      </c>
      <c r="B115" s="35">
        <v>1743</v>
      </c>
      <c r="C115" s="18">
        <v>-17</v>
      </c>
      <c r="D115" s="19">
        <v>-9.7000000000000003E-3</v>
      </c>
      <c r="E115" s="21">
        <v>1761</v>
      </c>
      <c r="F115" s="35">
        <v>1740</v>
      </c>
      <c r="G115" s="21">
        <v>1762</v>
      </c>
      <c r="H115" s="16">
        <v>1760</v>
      </c>
      <c r="I115" s="16">
        <v>47715</v>
      </c>
      <c r="J115" s="16">
        <v>83289530</v>
      </c>
      <c r="K115" s="35">
        <v>-21769040</v>
      </c>
      <c r="L115" s="16">
        <v>2252</v>
      </c>
      <c r="M115" s="16">
        <v>1661</v>
      </c>
      <c r="N115" s="16">
        <v>1741.5</v>
      </c>
      <c r="O115" s="16">
        <v>1688</v>
      </c>
      <c r="P115" s="16">
        <v>1850</v>
      </c>
      <c r="Q115" s="16">
        <v>1931.5</v>
      </c>
      <c r="R115" s="30">
        <v>1823.85</v>
      </c>
      <c r="S115" s="30">
        <v>1787.92</v>
      </c>
      <c r="T115" s="30">
        <v>1880.16</v>
      </c>
      <c r="U115" s="30">
        <v>1972.855</v>
      </c>
      <c r="V115" s="30">
        <v>1799.7186363827</v>
      </c>
      <c r="W115" s="30">
        <v>1814.1456339347999</v>
      </c>
      <c r="X115" s="30">
        <v>1859.7159061274999</v>
      </c>
      <c r="Y115" s="30">
        <v>1906.3046423679</v>
      </c>
      <c r="Z115" s="23" t="s">
        <v>480</v>
      </c>
      <c r="AA115" s="24" t="s">
        <v>558</v>
      </c>
      <c r="AB115" s="23" t="s">
        <v>480</v>
      </c>
      <c r="AC115" s="23">
        <v>41.915763207200001</v>
      </c>
      <c r="AD115" s="24" t="s">
        <v>552</v>
      </c>
      <c r="AE115" s="23">
        <v>3.2630127098999999</v>
      </c>
      <c r="AF115" s="25">
        <v>2.9399999999999999E-2</v>
      </c>
      <c r="AG115" t="s">
        <v>481</v>
      </c>
      <c r="AH115" s="23">
        <v>-117.6961602671</v>
      </c>
      <c r="AI115" s="23">
        <v>23.996766734200001</v>
      </c>
      <c r="AJ115" s="23">
        <v>-87.709497206699993</v>
      </c>
      <c r="AK115" s="36">
        <v>37469</v>
      </c>
      <c r="AL115" s="36">
        <v>37298</v>
      </c>
      <c r="AM115" s="26">
        <v>50613</v>
      </c>
      <c r="AN115" s="29">
        <v>58420613</v>
      </c>
      <c r="AO115" s="29">
        <v>61675727.666666597</v>
      </c>
      <c r="AP115" s="30">
        <v>88198767.75</v>
      </c>
      <c r="AQ115" s="23" t="s">
        <v>553</v>
      </c>
      <c r="AR115" s="24" t="s">
        <v>555</v>
      </c>
      <c r="AS115" s="23" t="s">
        <v>652</v>
      </c>
      <c r="AT115" s="28">
        <v>-8.2600000000000007E-2</v>
      </c>
      <c r="AU115" s="28">
        <v>-8.2600000000000007E-2</v>
      </c>
      <c r="AV115" s="28">
        <v>-3.1699999999999999E-2</v>
      </c>
      <c r="AW115" s="30">
        <v>-64855350</v>
      </c>
      <c r="AX115" s="30">
        <v>-267266700</v>
      </c>
      <c r="AY115" s="29">
        <v>142546345</v>
      </c>
      <c r="AZ115" s="30">
        <v>-326808110</v>
      </c>
      <c r="BA115" s="30">
        <v>-2461773170</v>
      </c>
      <c r="BB115">
        <v>124.89</v>
      </c>
      <c r="BC115" s="25">
        <v>0.22770000000000001</v>
      </c>
      <c r="BD115">
        <v>13.9562815277</v>
      </c>
      <c r="BE115">
        <v>0</v>
      </c>
      <c r="BF115">
        <v>4.1116248348999997</v>
      </c>
      <c r="BG115">
        <v>0</v>
      </c>
    </row>
    <row r="116" spans="1:59" x14ac:dyDescent="0.35">
      <c r="A116" t="s">
        <v>463</v>
      </c>
      <c r="B116" s="18">
        <v>520</v>
      </c>
      <c r="C116" s="18">
        <v>-3</v>
      </c>
      <c r="D116" s="19">
        <v>-5.7000000000000002E-3</v>
      </c>
      <c r="E116" s="18">
        <v>520</v>
      </c>
      <c r="F116" s="18">
        <v>520</v>
      </c>
      <c r="G116" s="18">
        <v>520</v>
      </c>
      <c r="H116">
        <v>523</v>
      </c>
      <c r="I116" s="16">
        <v>4200</v>
      </c>
      <c r="J116" s="16">
        <v>2184000</v>
      </c>
      <c r="K116" s="31">
        <v>0</v>
      </c>
      <c r="L116">
        <v>545</v>
      </c>
      <c r="M116">
        <v>512</v>
      </c>
      <c r="N116">
        <v>515</v>
      </c>
      <c r="O116">
        <v>499.1</v>
      </c>
      <c r="P116">
        <v>527</v>
      </c>
      <c r="Q116">
        <v>543</v>
      </c>
      <c r="R116" s="23">
        <v>524.52499999999998</v>
      </c>
      <c r="S116" s="23">
        <v>528.14</v>
      </c>
      <c r="T116" s="23">
        <v>523.65499999999997</v>
      </c>
      <c r="U116" s="23">
        <v>526.19749999999999</v>
      </c>
      <c r="V116" s="23">
        <v>524.08773863650003</v>
      </c>
      <c r="W116" s="23">
        <v>524.98274242080004</v>
      </c>
      <c r="X116" s="23">
        <v>525.0641936925</v>
      </c>
      <c r="Y116" s="23">
        <v>525.36168272839996</v>
      </c>
      <c r="Z116" s="24" t="s">
        <v>558</v>
      </c>
      <c r="AA116" s="24" t="s">
        <v>558</v>
      </c>
      <c r="AB116" s="24" t="s">
        <v>558</v>
      </c>
      <c r="AC116" s="23">
        <v>41.621858275900003</v>
      </c>
      <c r="AD116" s="24" t="s">
        <v>552</v>
      </c>
      <c r="AE116" s="23">
        <v>-0.76479719810000002</v>
      </c>
      <c r="AF116" s="25">
        <v>4.3E-3</v>
      </c>
      <c r="AG116" t="s">
        <v>481</v>
      </c>
      <c r="AH116" s="23">
        <v>-143.68932038829999</v>
      </c>
      <c r="AI116" s="24">
        <v>13.333333333300001</v>
      </c>
      <c r="AJ116" s="23">
        <v>-100</v>
      </c>
      <c r="AK116" s="26">
        <v>4802</v>
      </c>
      <c r="AL116" s="36">
        <v>3752</v>
      </c>
      <c r="AM116" s="36">
        <v>2970</v>
      </c>
      <c r="AN116" s="30">
        <v>2513707.5</v>
      </c>
      <c r="AO116" s="29">
        <v>1964720.33333333</v>
      </c>
      <c r="AP116" s="29">
        <v>1555826</v>
      </c>
      <c r="AQ116" s="22" t="s">
        <v>556</v>
      </c>
      <c r="AR116" s="24" t="s">
        <v>555</v>
      </c>
      <c r="AS116" s="22" t="s">
        <v>569</v>
      </c>
      <c r="AT116" s="28">
        <v>-5.7000000000000002E-3</v>
      </c>
      <c r="AU116" s="28">
        <v>-5.7000000000000002E-3</v>
      </c>
      <c r="AV116" s="28">
        <v>-9.4999999999999998E-3</v>
      </c>
      <c r="AW116" s="24">
        <v>0</v>
      </c>
      <c r="AX116" s="29">
        <v>10600</v>
      </c>
      <c r="AY116" s="30">
        <v>-2706565</v>
      </c>
      <c r="AZ116" s="30">
        <v>-18155175</v>
      </c>
      <c r="BA116" s="30">
        <v>-32378090</v>
      </c>
      <c r="BB116">
        <v>0</v>
      </c>
      <c r="BC116" s="25">
        <v>0</v>
      </c>
      <c r="BD116">
        <v>0</v>
      </c>
      <c r="BE116">
        <v>0</v>
      </c>
      <c r="BF116">
        <v>0</v>
      </c>
      <c r="BG116">
        <v>0</v>
      </c>
    </row>
    <row r="117" spans="1:59" x14ac:dyDescent="0.35">
      <c r="A117" t="s">
        <v>192</v>
      </c>
      <c r="B117" s="20">
        <v>6.21</v>
      </c>
      <c r="C117" s="20">
        <v>0.03</v>
      </c>
      <c r="D117" s="34">
        <v>4.8999999999999998E-3</v>
      </c>
      <c r="E117" s="20">
        <v>6.2</v>
      </c>
      <c r="F117" s="31">
        <v>6.18</v>
      </c>
      <c r="G117" s="20">
        <v>6.24</v>
      </c>
      <c r="H117">
        <v>6.18</v>
      </c>
      <c r="I117" s="16">
        <v>79500</v>
      </c>
      <c r="J117" s="16">
        <v>493426</v>
      </c>
      <c r="K117" s="31">
        <v>0</v>
      </c>
      <c r="L117">
        <v>7.07</v>
      </c>
      <c r="M117">
        <v>5.69</v>
      </c>
      <c r="N117">
        <v>6.16</v>
      </c>
      <c r="O117">
        <v>5.85</v>
      </c>
      <c r="P117">
        <v>6.27</v>
      </c>
      <c r="Q117">
        <v>7.06</v>
      </c>
      <c r="R117" s="22">
        <v>6.0345000000000004</v>
      </c>
      <c r="S117" s="22">
        <v>5.9348000000000001</v>
      </c>
      <c r="T117" s="22">
        <v>5.9363999999999999</v>
      </c>
      <c r="U117" s="22">
        <v>6.0410000000000004</v>
      </c>
      <c r="V117" s="22">
        <v>6.0812240148000001</v>
      </c>
      <c r="W117" s="22">
        <v>5.9932020214000001</v>
      </c>
      <c r="X117" s="22">
        <v>5.9833830448000001</v>
      </c>
      <c r="Y117" s="22">
        <v>6.0421476146000002</v>
      </c>
      <c r="Z117" s="22" t="s">
        <v>551</v>
      </c>
      <c r="AA117" s="24" t="s">
        <v>558</v>
      </c>
      <c r="AB117" s="24" t="s">
        <v>558</v>
      </c>
      <c r="AC117" s="22">
        <v>67.769255204800004</v>
      </c>
      <c r="AD117" s="24" t="s">
        <v>552</v>
      </c>
      <c r="AE117" s="24">
        <v>6.4689361500000001E-2</v>
      </c>
      <c r="AF117" s="25">
        <v>1.18E-2</v>
      </c>
      <c r="AG117" t="s">
        <v>481</v>
      </c>
      <c r="AH117" s="22">
        <v>91.144484722900003</v>
      </c>
      <c r="AI117" s="24">
        <v>76.086956521800005</v>
      </c>
      <c r="AJ117" s="22">
        <v>-19.565217391299999</v>
      </c>
      <c r="AK117" s="26">
        <v>362270</v>
      </c>
      <c r="AL117" s="26">
        <v>392987</v>
      </c>
      <c r="AM117" s="26">
        <v>367055</v>
      </c>
      <c r="AN117" s="30">
        <v>1786143</v>
      </c>
      <c r="AO117" s="30">
        <v>2088485.7333333299</v>
      </c>
      <c r="AP117" s="30">
        <v>1992430.9</v>
      </c>
      <c r="AQ117" s="24" t="s">
        <v>578</v>
      </c>
      <c r="AR117" s="22" t="s">
        <v>572</v>
      </c>
      <c r="AS117" s="24" t="s">
        <v>555</v>
      </c>
      <c r="AT117" s="27">
        <v>6.3399999999999998E-2</v>
      </c>
      <c r="AU117" s="27">
        <v>5.6099999999999997E-2</v>
      </c>
      <c r="AV117" s="27">
        <v>9.7999999999999997E-3</v>
      </c>
      <c r="AW117" s="24">
        <v>0</v>
      </c>
      <c r="AX117" s="24">
        <v>0</v>
      </c>
      <c r="AY117" s="24">
        <v>0</v>
      </c>
      <c r="AZ117" s="24">
        <v>0</v>
      </c>
      <c r="BA117" s="24">
        <v>0</v>
      </c>
      <c r="BB117">
        <v>0.59</v>
      </c>
      <c r="BC117" s="25">
        <v>-0.16900000000000001</v>
      </c>
      <c r="BD117">
        <v>10.5254237288</v>
      </c>
      <c r="BE117">
        <v>0</v>
      </c>
      <c r="BF117">
        <v>3.2857142857000001</v>
      </c>
      <c r="BG117">
        <v>0</v>
      </c>
    </row>
    <row r="118" spans="1:59" x14ac:dyDescent="0.35">
      <c r="A118" t="s">
        <v>194</v>
      </c>
      <c r="B118" s="31">
        <v>6.16</v>
      </c>
      <c r="C118" s="31">
        <v>0</v>
      </c>
      <c r="D118" s="32">
        <v>0</v>
      </c>
      <c r="E118" s="20">
        <v>6.17</v>
      </c>
      <c r="F118" s="31">
        <v>6.16</v>
      </c>
      <c r="G118" s="20">
        <v>6.17</v>
      </c>
      <c r="H118">
        <v>6.16</v>
      </c>
      <c r="I118" s="16">
        <v>4500</v>
      </c>
      <c r="J118" s="16">
        <v>27728</v>
      </c>
      <c r="K118" s="21">
        <v>5552</v>
      </c>
      <c r="L118">
        <v>6.43</v>
      </c>
      <c r="M118">
        <v>5.36</v>
      </c>
      <c r="N118">
        <v>6.08</v>
      </c>
      <c r="O118">
        <v>5.57</v>
      </c>
      <c r="P118">
        <v>6.19</v>
      </c>
      <c r="Q118">
        <v>6.38</v>
      </c>
      <c r="R118" s="22">
        <v>5.8975</v>
      </c>
      <c r="S118" s="22">
        <v>5.7302</v>
      </c>
      <c r="T118" s="22">
        <v>5.6708999999999996</v>
      </c>
      <c r="U118" s="22">
        <v>5.7740499999999999</v>
      </c>
      <c r="V118" s="22">
        <v>5.9650587279999998</v>
      </c>
      <c r="W118" s="22">
        <v>5.8051192443000001</v>
      </c>
      <c r="X118" s="22">
        <v>5.7498434914000001</v>
      </c>
      <c r="Y118" s="22">
        <v>5.7847188450999996</v>
      </c>
      <c r="Z118" s="22" t="s">
        <v>551</v>
      </c>
      <c r="AA118" s="24" t="s">
        <v>558</v>
      </c>
      <c r="AB118" s="24" t="s">
        <v>558</v>
      </c>
      <c r="AC118" s="22">
        <v>67.646759855499994</v>
      </c>
      <c r="AD118" s="24" t="s">
        <v>552</v>
      </c>
      <c r="AE118" s="24">
        <v>0.1099530235</v>
      </c>
      <c r="AF118" s="25">
        <v>1.55E-2</v>
      </c>
      <c r="AG118" t="s">
        <v>481</v>
      </c>
      <c r="AH118" s="22">
        <v>102.28728270809999</v>
      </c>
      <c r="AI118" s="24">
        <v>95.441868941799996</v>
      </c>
      <c r="AJ118" s="24">
        <v>-6.9767441860000003</v>
      </c>
      <c r="AK118" s="26">
        <v>274240</v>
      </c>
      <c r="AL118" s="26">
        <v>221060</v>
      </c>
      <c r="AM118" s="26">
        <v>271985</v>
      </c>
      <c r="AN118" s="30">
        <v>1623108.8</v>
      </c>
      <c r="AO118" s="30">
        <v>1298682.46666666</v>
      </c>
      <c r="AP118" s="30">
        <v>1570417.55</v>
      </c>
      <c r="AQ118" s="23" t="s">
        <v>560</v>
      </c>
      <c r="AR118" s="24" t="s">
        <v>555</v>
      </c>
      <c r="AS118" s="24" t="s">
        <v>555</v>
      </c>
      <c r="AT118" s="27">
        <v>8.4500000000000006E-2</v>
      </c>
      <c r="AU118" s="27">
        <v>0.1</v>
      </c>
      <c r="AV118" s="27">
        <v>2.6700000000000002E-2</v>
      </c>
      <c r="AW118" s="29">
        <v>866599</v>
      </c>
      <c r="AX118" s="29">
        <v>383133</v>
      </c>
      <c r="AY118" s="30">
        <v>-31770459</v>
      </c>
      <c r="AZ118" s="30">
        <v>-151410590</v>
      </c>
      <c r="BA118" s="30">
        <v>-620498138</v>
      </c>
      <c r="BB118">
        <v>207.06</v>
      </c>
      <c r="BC118" s="25">
        <v>1.9358</v>
      </c>
      <c r="BD118">
        <v>2.9749831000000001E-2</v>
      </c>
      <c r="BE118">
        <v>0</v>
      </c>
      <c r="BF118">
        <v>0.61599999999999999</v>
      </c>
      <c r="BG118">
        <v>0</v>
      </c>
    </row>
    <row r="119" spans="1:59" x14ac:dyDescent="0.35">
      <c r="A119" t="s">
        <v>196</v>
      </c>
      <c r="B119" s="18">
        <v>11</v>
      </c>
      <c r="C119" s="18">
        <v>-0.12</v>
      </c>
      <c r="D119" s="19">
        <v>-1.0800000000000001E-2</v>
      </c>
      <c r="E119" s="18">
        <v>11.1</v>
      </c>
      <c r="F119" s="18">
        <v>11</v>
      </c>
      <c r="G119" s="18">
        <v>11.1</v>
      </c>
      <c r="H119">
        <v>11.12</v>
      </c>
      <c r="I119" s="16">
        <v>2300</v>
      </c>
      <c r="J119" s="16">
        <v>25350</v>
      </c>
      <c r="K119" s="31">
        <v>0</v>
      </c>
      <c r="L119">
        <v>22.75</v>
      </c>
      <c r="M119">
        <v>10.1</v>
      </c>
      <c r="N119">
        <v>10.119999999999999</v>
      </c>
      <c r="O119">
        <v>10.119999999999999</v>
      </c>
      <c r="P119">
        <v>12.68</v>
      </c>
      <c r="Q119">
        <v>19.12</v>
      </c>
      <c r="R119" s="23">
        <v>11.634</v>
      </c>
      <c r="S119" s="23">
        <v>12.433199999999999</v>
      </c>
      <c r="T119" s="23">
        <v>13.4948</v>
      </c>
      <c r="U119" s="23">
        <v>17.33465</v>
      </c>
      <c r="V119" s="23">
        <v>11.755814840799999</v>
      </c>
      <c r="W119" s="23">
        <v>12.379057491299999</v>
      </c>
      <c r="X119" s="23">
        <v>13.870988843399999</v>
      </c>
      <c r="Y119" s="23">
        <v>17.480177919700001</v>
      </c>
      <c r="Z119" s="22" t="s">
        <v>551</v>
      </c>
      <c r="AA119" s="23" t="s">
        <v>480</v>
      </c>
      <c r="AB119" s="23" t="s">
        <v>480</v>
      </c>
      <c r="AC119" s="23">
        <v>42.083506452000002</v>
      </c>
      <c r="AD119" s="24" t="s">
        <v>552</v>
      </c>
      <c r="AE119" s="24">
        <v>-0.2066615201</v>
      </c>
      <c r="AF119" s="25">
        <v>6.6400000000000001E-2</v>
      </c>
      <c r="AG119" t="s">
        <v>482</v>
      </c>
      <c r="AH119" s="23">
        <v>-99.570860648199996</v>
      </c>
      <c r="AI119" s="23">
        <v>7.1052631578999996</v>
      </c>
      <c r="AJ119" s="23">
        <v>-100</v>
      </c>
      <c r="AK119" s="26">
        <v>4520</v>
      </c>
      <c r="AL119" s="26">
        <v>3507</v>
      </c>
      <c r="AM119" s="26">
        <v>2975</v>
      </c>
      <c r="AN119" s="30">
        <v>51762.8</v>
      </c>
      <c r="AO119" s="30">
        <v>40070.266666666699</v>
      </c>
      <c r="AP119" s="30">
        <v>34174.699999999997</v>
      </c>
      <c r="AQ119" s="23" t="s">
        <v>560</v>
      </c>
      <c r="AR119" s="24" t="s">
        <v>555</v>
      </c>
      <c r="AS119" s="24" t="s">
        <v>555</v>
      </c>
      <c r="AT119" s="28">
        <v>-8.3299999999999999E-2</v>
      </c>
      <c r="AU119" s="28">
        <v>-1.7899999999999999E-2</v>
      </c>
      <c r="AV119" s="28">
        <v>-2.6499999999999999E-2</v>
      </c>
      <c r="AW119" s="24">
        <v>0</v>
      </c>
      <c r="AX119" s="30">
        <v>-3870</v>
      </c>
      <c r="AY119" s="29">
        <v>37722</v>
      </c>
      <c r="AZ119" s="29">
        <v>37722</v>
      </c>
      <c r="BA119" s="24">
        <v>0</v>
      </c>
      <c r="BB119">
        <v>1.4</v>
      </c>
      <c r="BC119" s="25">
        <v>4.5999999999999996</v>
      </c>
      <c r="BD119">
        <v>7.8571428571000004</v>
      </c>
      <c r="BE119">
        <v>0</v>
      </c>
      <c r="BF119">
        <v>1.0945273632000001</v>
      </c>
      <c r="BG119">
        <v>0</v>
      </c>
    </row>
    <row r="120" spans="1:59" x14ac:dyDescent="0.35">
      <c r="A120" t="s">
        <v>198</v>
      </c>
      <c r="B120" s="20">
        <v>29.5</v>
      </c>
      <c r="C120" s="20">
        <v>0.6</v>
      </c>
      <c r="D120" s="34">
        <v>2.0799999999999999E-2</v>
      </c>
      <c r="E120" s="31">
        <v>28.9</v>
      </c>
      <c r="F120" s="18">
        <v>28.7</v>
      </c>
      <c r="G120" s="20">
        <v>29.5</v>
      </c>
      <c r="H120">
        <v>28.9</v>
      </c>
      <c r="I120" s="16">
        <v>108100</v>
      </c>
      <c r="J120" s="16">
        <v>3156235</v>
      </c>
      <c r="K120" s="21">
        <v>898900</v>
      </c>
      <c r="L120">
        <v>32.9</v>
      </c>
      <c r="M120">
        <v>12.1</v>
      </c>
      <c r="N120">
        <v>28.78</v>
      </c>
      <c r="O120">
        <v>26.75</v>
      </c>
      <c r="P120">
        <v>29.65</v>
      </c>
      <c r="Q120">
        <v>31.48</v>
      </c>
      <c r="R120" s="23">
        <v>29.647500000000001</v>
      </c>
      <c r="S120" s="22">
        <v>28.716000000000001</v>
      </c>
      <c r="T120" s="22">
        <v>24.130600000000001</v>
      </c>
      <c r="U120" s="22">
        <v>19.1435</v>
      </c>
      <c r="V120" s="22">
        <v>29.4264992128</v>
      </c>
      <c r="W120" s="22">
        <v>28.111956906900001</v>
      </c>
      <c r="X120" s="22">
        <v>25.074270843699999</v>
      </c>
      <c r="Y120" s="22">
        <v>21.192899194700001</v>
      </c>
      <c r="Z120" s="23" t="s">
        <v>480</v>
      </c>
      <c r="AA120" s="22" t="s">
        <v>551</v>
      </c>
      <c r="AB120" s="22" t="s">
        <v>551</v>
      </c>
      <c r="AC120" s="22">
        <v>51.390536279499997</v>
      </c>
      <c r="AD120" s="24" t="s">
        <v>552</v>
      </c>
      <c r="AE120" s="23">
        <v>0.2246025592</v>
      </c>
      <c r="AF120" s="25">
        <v>3.7600000000000001E-2</v>
      </c>
      <c r="AG120" t="s">
        <v>552</v>
      </c>
      <c r="AH120" s="23">
        <v>-54.604349837999997</v>
      </c>
      <c r="AI120" s="24">
        <v>48.996415770600002</v>
      </c>
      <c r="AJ120" s="22">
        <v>-43.333333333299997</v>
      </c>
      <c r="AK120" s="26">
        <v>148190</v>
      </c>
      <c r="AL120" s="26">
        <v>248167</v>
      </c>
      <c r="AM120" s="26">
        <v>307340</v>
      </c>
      <c r="AN120" s="30">
        <v>3983643.5</v>
      </c>
      <c r="AO120" s="30">
        <v>7018501.3333333302</v>
      </c>
      <c r="AP120" s="30">
        <v>8963701</v>
      </c>
      <c r="AQ120" s="22" t="s">
        <v>566</v>
      </c>
      <c r="AR120" s="22" t="s">
        <v>581</v>
      </c>
      <c r="AS120" s="24" t="s">
        <v>555</v>
      </c>
      <c r="AT120" s="27">
        <v>9.8699999999999996E-2</v>
      </c>
      <c r="AU120" s="28">
        <v>-2.3199999999999998E-2</v>
      </c>
      <c r="AV120" s="27">
        <v>1.72E-2</v>
      </c>
      <c r="AW120" s="29">
        <v>971380</v>
      </c>
      <c r="AX120" s="29">
        <v>5453825</v>
      </c>
      <c r="AY120" s="29">
        <v>3595695</v>
      </c>
      <c r="AZ120" s="29">
        <v>33131645</v>
      </c>
      <c r="BA120" s="30">
        <v>-101768545</v>
      </c>
      <c r="BB120">
        <v>1.96</v>
      </c>
      <c r="BC120" s="25">
        <v>4.5636000000000001</v>
      </c>
      <c r="BD120">
        <v>15.051020408199999</v>
      </c>
      <c r="BE120">
        <v>0</v>
      </c>
      <c r="BF120">
        <v>1.9106217617000001</v>
      </c>
      <c r="BG120">
        <v>0</v>
      </c>
    </row>
    <row r="121" spans="1:59" x14ac:dyDescent="0.35">
      <c r="A121" t="s">
        <v>200</v>
      </c>
      <c r="B121" s="21">
        <v>1326</v>
      </c>
      <c r="C121" s="20">
        <v>6</v>
      </c>
      <c r="D121" s="34">
        <v>4.4999999999999997E-3</v>
      </c>
      <c r="E121" s="52">
        <v>1320</v>
      </c>
      <c r="F121" s="35">
        <v>1310</v>
      </c>
      <c r="G121" s="21">
        <v>1338</v>
      </c>
      <c r="H121" s="16">
        <v>1320</v>
      </c>
      <c r="I121" s="16">
        <v>124055</v>
      </c>
      <c r="J121" s="16">
        <v>164518945</v>
      </c>
      <c r="K121" s="35">
        <v>-52061040</v>
      </c>
      <c r="L121" s="16">
        <v>1450</v>
      </c>
      <c r="M121" s="16">
        <v>1103</v>
      </c>
      <c r="N121" s="16">
        <v>1310</v>
      </c>
      <c r="O121" s="16">
        <v>1257.5</v>
      </c>
      <c r="P121" s="16">
        <v>1360</v>
      </c>
      <c r="Q121" s="16">
        <v>1442</v>
      </c>
      <c r="R121" s="30">
        <v>1331.6</v>
      </c>
      <c r="S121" s="30">
        <v>1327.48</v>
      </c>
      <c r="T121" s="29">
        <v>1254.57</v>
      </c>
      <c r="U121" s="29">
        <v>1226.18</v>
      </c>
      <c r="V121" s="30">
        <v>1332.3704761598001</v>
      </c>
      <c r="W121" s="29">
        <v>1312.6812476185</v>
      </c>
      <c r="X121" s="29">
        <v>1277.0526123416</v>
      </c>
      <c r="Y121" s="29">
        <v>1255.8883140444</v>
      </c>
      <c r="Z121" s="24" t="s">
        <v>558</v>
      </c>
      <c r="AA121" s="24" t="s">
        <v>558</v>
      </c>
      <c r="AB121" s="22" t="s">
        <v>551</v>
      </c>
      <c r="AC121" s="23">
        <v>49.065424191699996</v>
      </c>
      <c r="AD121" s="24" t="s">
        <v>552</v>
      </c>
      <c r="AE121" s="23">
        <v>0.88344467100000001</v>
      </c>
      <c r="AF121" s="25">
        <v>2.76E-2</v>
      </c>
      <c r="AG121" t="s">
        <v>481</v>
      </c>
      <c r="AH121" s="24">
        <v>-11.108233330499999</v>
      </c>
      <c r="AI121" s="23">
        <v>82.380952381</v>
      </c>
      <c r="AJ121" s="22">
        <v>-24.285714285699999</v>
      </c>
      <c r="AK121" s="36">
        <v>83672</v>
      </c>
      <c r="AL121" s="36">
        <v>89026</v>
      </c>
      <c r="AM121" s="36">
        <v>91966</v>
      </c>
      <c r="AN121" s="29">
        <v>101420412.5</v>
      </c>
      <c r="AO121" s="29">
        <v>111224420.666666</v>
      </c>
      <c r="AP121" s="29">
        <v>117467204.75</v>
      </c>
      <c r="AQ121" s="24" t="s">
        <v>555</v>
      </c>
      <c r="AR121" s="22" t="s">
        <v>572</v>
      </c>
      <c r="AS121" s="24" t="s">
        <v>555</v>
      </c>
      <c r="AT121" s="27">
        <v>2.63E-2</v>
      </c>
      <c r="AU121" s="28">
        <v>-1.41E-2</v>
      </c>
      <c r="AV121" s="27">
        <v>1.5E-3</v>
      </c>
      <c r="AW121" s="30">
        <v>-79289375</v>
      </c>
      <c r="AX121" s="30">
        <v>-404690335</v>
      </c>
      <c r="AY121" s="30">
        <v>-643181290</v>
      </c>
      <c r="AZ121" s="29">
        <v>663098080</v>
      </c>
      <c r="BA121" s="30">
        <v>-3156657085</v>
      </c>
      <c r="BB121">
        <v>68.73</v>
      </c>
      <c r="BC121" s="25">
        <v>-0.25169999999999998</v>
      </c>
      <c r="BD121">
        <v>19.292885203000001</v>
      </c>
      <c r="BE121">
        <v>0</v>
      </c>
      <c r="BF121">
        <v>1.4122458543</v>
      </c>
      <c r="BG121">
        <v>0</v>
      </c>
    </row>
    <row r="122" spans="1:59" x14ac:dyDescent="0.35">
      <c r="A122" t="s">
        <v>432</v>
      </c>
      <c r="B122" s="35">
        <v>1000</v>
      </c>
      <c r="C122" s="18">
        <v>-6</v>
      </c>
      <c r="D122" s="19">
        <v>-6.0000000000000001E-3</v>
      </c>
      <c r="E122" s="35">
        <v>1005</v>
      </c>
      <c r="F122" s="35">
        <v>1000</v>
      </c>
      <c r="G122" s="35">
        <v>1005</v>
      </c>
      <c r="H122" s="16">
        <v>1006</v>
      </c>
      <c r="I122" s="16">
        <v>34140</v>
      </c>
      <c r="J122" s="16">
        <v>34183520</v>
      </c>
      <c r="K122" s="31">
        <v>0</v>
      </c>
      <c r="L122" s="16">
        <v>1100</v>
      </c>
      <c r="M122" s="16">
        <v>1000</v>
      </c>
      <c r="N122" s="16">
        <v>1000</v>
      </c>
      <c r="O122" s="16">
        <v>1000</v>
      </c>
      <c r="P122" s="16">
        <v>1008</v>
      </c>
      <c r="Q122" s="16">
        <v>1040</v>
      </c>
      <c r="R122" s="30">
        <v>1006.75</v>
      </c>
      <c r="S122" s="30">
        <v>1021.46</v>
      </c>
      <c r="T122" s="30">
        <v>1017.59</v>
      </c>
      <c r="U122" s="24">
        <v>0</v>
      </c>
      <c r="V122" s="30">
        <v>1008.7084900585</v>
      </c>
      <c r="W122" s="30">
        <v>1015.2187742153</v>
      </c>
      <c r="X122" s="30">
        <v>1017.7588575927</v>
      </c>
      <c r="Y122" s="24">
        <v>0</v>
      </c>
      <c r="Z122" s="24" t="s">
        <v>558</v>
      </c>
      <c r="AA122" s="24" t="s">
        <v>558</v>
      </c>
      <c r="AB122" s="24" t="s">
        <v>558</v>
      </c>
      <c r="AC122" s="23">
        <v>39.640529992099999</v>
      </c>
      <c r="AD122" s="24" t="s">
        <v>552</v>
      </c>
      <c r="AE122" s="22">
        <v>-4.8857555508999999</v>
      </c>
      <c r="AF122" s="25">
        <v>6.4999999999999997E-3</v>
      </c>
      <c r="AG122" t="s">
        <v>481</v>
      </c>
      <c r="AH122" s="23">
        <v>-194.3986820428</v>
      </c>
      <c r="AI122" s="24">
        <v>0</v>
      </c>
      <c r="AJ122" s="23">
        <v>-100</v>
      </c>
      <c r="AK122" s="36">
        <v>5740</v>
      </c>
      <c r="AL122" s="36">
        <v>4060</v>
      </c>
      <c r="AM122" s="36">
        <v>3739</v>
      </c>
      <c r="AN122" s="29">
        <v>5758947.5</v>
      </c>
      <c r="AO122" s="29">
        <v>4074984.3333333302</v>
      </c>
      <c r="AP122" s="29">
        <v>3754789.75</v>
      </c>
      <c r="AQ122" s="23" t="s">
        <v>560</v>
      </c>
      <c r="AR122" s="24" t="s">
        <v>555</v>
      </c>
      <c r="AS122" s="24" t="s">
        <v>555</v>
      </c>
      <c r="AT122" s="28">
        <v>-2.9100000000000001E-2</v>
      </c>
      <c r="AU122" s="28">
        <v>-8.8999999999999999E-3</v>
      </c>
      <c r="AV122" s="28">
        <v>-5.0000000000000001E-3</v>
      </c>
      <c r="AW122" s="24">
        <v>0</v>
      </c>
      <c r="AX122" s="24">
        <v>0</v>
      </c>
      <c r="AY122" s="24">
        <v>0</v>
      </c>
      <c r="AZ122" s="24">
        <v>0</v>
      </c>
      <c r="BA122" s="24">
        <v>0</v>
      </c>
      <c r="BB122">
        <v>0</v>
      </c>
      <c r="BC122" s="25">
        <v>0</v>
      </c>
      <c r="BD122">
        <v>0</v>
      </c>
      <c r="BE122">
        <v>0</v>
      </c>
      <c r="BF122">
        <v>0</v>
      </c>
      <c r="BG122">
        <v>0</v>
      </c>
    </row>
    <row r="123" spans="1:59" x14ac:dyDescent="0.35">
      <c r="A123" t="s">
        <v>433</v>
      </c>
      <c r="B123" s="52">
        <v>1005</v>
      </c>
      <c r="C123" s="31">
        <v>0</v>
      </c>
      <c r="D123" s="32">
        <v>0</v>
      </c>
      <c r="E123" s="21">
        <v>1009</v>
      </c>
      <c r="F123" s="52">
        <v>1005</v>
      </c>
      <c r="G123" s="21">
        <v>1009</v>
      </c>
      <c r="H123" s="16">
        <v>1005</v>
      </c>
      <c r="I123">
        <v>595</v>
      </c>
      <c r="J123" s="16">
        <v>598955</v>
      </c>
      <c r="K123" s="31">
        <v>0</v>
      </c>
      <c r="L123" s="16">
        <v>1050</v>
      </c>
      <c r="M123" s="16">
        <v>1000</v>
      </c>
      <c r="N123" s="16">
        <v>1002.5</v>
      </c>
      <c r="O123" s="16">
        <v>1001.5</v>
      </c>
      <c r="P123" s="16">
        <v>1009</v>
      </c>
      <c r="Q123" s="16">
        <v>1040</v>
      </c>
      <c r="R123" s="30">
        <v>1010.9</v>
      </c>
      <c r="S123" s="30">
        <v>1019.5</v>
      </c>
      <c r="T123" s="30">
        <v>1023.15</v>
      </c>
      <c r="U123" s="30">
        <v>1025.71</v>
      </c>
      <c r="V123" s="30">
        <v>1011.552011096</v>
      </c>
      <c r="W123" s="30">
        <v>1017.3603751134</v>
      </c>
      <c r="X123" s="30">
        <v>1020.8804365616</v>
      </c>
      <c r="Y123" s="30">
        <v>1023.3359233996</v>
      </c>
      <c r="Z123" s="24" t="s">
        <v>558</v>
      </c>
      <c r="AA123" s="24" t="s">
        <v>558</v>
      </c>
      <c r="AB123" s="24" t="s">
        <v>558</v>
      </c>
      <c r="AC123" s="23">
        <v>42.040227869399999</v>
      </c>
      <c r="AD123" s="24" t="s">
        <v>552</v>
      </c>
      <c r="AE123" s="24">
        <v>-3.6875226042999998</v>
      </c>
      <c r="AF123" s="25">
        <v>6.6E-3</v>
      </c>
      <c r="AG123" t="s">
        <v>481</v>
      </c>
      <c r="AH123" s="23">
        <v>-84.4099913867</v>
      </c>
      <c r="AI123" s="23">
        <v>35.185185185199998</v>
      </c>
      <c r="AJ123" s="24">
        <v>-72.222222222200003</v>
      </c>
      <c r="AK123" s="26">
        <v>3763</v>
      </c>
      <c r="AL123" s="26">
        <v>2846</v>
      </c>
      <c r="AM123" s="26">
        <v>3358</v>
      </c>
      <c r="AN123" s="30">
        <v>2785672.5</v>
      </c>
      <c r="AO123" s="30">
        <v>2198145</v>
      </c>
      <c r="AP123" s="30">
        <v>2890706.75</v>
      </c>
      <c r="AQ123" s="23" t="s">
        <v>560</v>
      </c>
      <c r="AR123" s="24" t="s">
        <v>555</v>
      </c>
      <c r="AS123" s="24" t="s">
        <v>555</v>
      </c>
      <c r="AT123" s="28">
        <v>-2.24E-2</v>
      </c>
      <c r="AU123" s="28">
        <v>-1.18E-2</v>
      </c>
      <c r="AV123" s="28">
        <v>-1.2800000000000001E-2</v>
      </c>
      <c r="AW123" s="24">
        <v>0</v>
      </c>
      <c r="AX123" s="30">
        <v>-1860070</v>
      </c>
      <c r="AY123" s="30">
        <v>-14060075</v>
      </c>
      <c r="AZ123" s="30">
        <v>-12733275</v>
      </c>
      <c r="BA123" s="24">
        <v>0</v>
      </c>
      <c r="BB123">
        <v>0</v>
      </c>
      <c r="BC123" s="25">
        <v>0</v>
      </c>
      <c r="BD123">
        <v>0</v>
      </c>
      <c r="BE123">
        <v>0</v>
      </c>
      <c r="BF123">
        <v>0</v>
      </c>
      <c r="BG123">
        <v>0</v>
      </c>
    </row>
    <row r="124" spans="1:59" x14ac:dyDescent="0.35">
      <c r="A124" t="s">
        <v>630</v>
      </c>
      <c r="B124" s="18">
        <v>6.3</v>
      </c>
      <c r="C124" s="18">
        <v>-0.38</v>
      </c>
      <c r="D124" s="19">
        <v>-5.6899999999999999E-2</v>
      </c>
      <c r="E124" s="20">
        <v>6.8</v>
      </c>
      <c r="F124" s="18">
        <v>6.3</v>
      </c>
      <c r="G124" s="20">
        <v>6.8</v>
      </c>
      <c r="H124">
        <v>6.68</v>
      </c>
      <c r="I124" s="16">
        <v>354500</v>
      </c>
      <c r="J124" s="16">
        <v>2281015</v>
      </c>
      <c r="K124" s="31">
        <v>0</v>
      </c>
      <c r="L124">
        <v>10.8</v>
      </c>
      <c r="M124">
        <v>3.5</v>
      </c>
      <c r="N124">
        <v>5.9</v>
      </c>
      <c r="O124">
        <v>5</v>
      </c>
      <c r="P124">
        <v>6.89</v>
      </c>
      <c r="Q124">
        <v>7.1</v>
      </c>
      <c r="R124" s="23">
        <v>6.306</v>
      </c>
      <c r="S124" s="22">
        <v>6.2866</v>
      </c>
      <c r="T124" s="23">
        <v>6.6311</v>
      </c>
      <c r="U124" s="23">
        <v>6.4146999999999998</v>
      </c>
      <c r="V124" s="22">
        <v>6.2726506451999997</v>
      </c>
      <c r="W124" s="23">
        <v>6.3911742626999999</v>
      </c>
      <c r="X124" s="23">
        <v>6.4823654368000003</v>
      </c>
      <c r="Y124" s="22">
        <v>6.1257869426999996</v>
      </c>
      <c r="Z124" s="23" t="s">
        <v>480</v>
      </c>
      <c r="AA124" s="24" t="s">
        <v>558</v>
      </c>
      <c r="AB124" s="23" t="s">
        <v>480</v>
      </c>
      <c r="AC124" s="23">
        <v>50.171765229899997</v>
      </c>
      <c r="AD124" s="24" t="s">
        <v>552</v>
      </c>
      <c r="AE124" s="24">
        <v>-2.65901687E-2</v>
      </c>
      <c r="AF124" s="25">
        <v>7.7499999999999999E-2</v>
      </c>
      <c r="AG124" t="s">
        <v>482</v>
      </c>
      <c r="AH124" s="22">
        <v>53.746537914500003</v>
      </c>
      <c r="AI124" s="22">
        <v>33.658451840300003</v>
      </c>
      <c r="AJ124" s="23">
        <v>-66.115702479299998</v>
      </c>
      <c r="AK124" s="26">
        <v>375440</v>
      </c>
      <c r="AL124" s="36">
        <v>326040</v>
      </c>
      <c r="AM124" s="36">
        <v>333775</v>
      </c>
      <c r="AN124" s="30">
        <v>2407595.5</v>
      </c>
      <c r="AO124" s="29">
        <v>2094927.7333333299</v>
      </c>
      <c r="AP124" s="29">
        <v>2161001.2999999998</v>
      </c>
      <c r="AQ124" s="23" t="s">
        <v>560</v>
      </c>
      <c r="AR124" s="24" t="s">
        <v>555</v>
      </c>
      <c r="AS124" s="24" t="s">
        <v>555</v>
      </c>
      <c r="AT124" s="27">
        <v>2.6100000000000002E-2</v>
      </c>
      <c r="AU124" s="27">
        <v>3.2800000000000003E-2</v>
      </c>
      <c r="AV124" s="28">
        <v>-1.2500000000000001E-2</v>
      </c>
      <c r="AW124" s="30">
        <v>-200375</v>
      </c>
      <c r="AX124" s="29">
        <v>1260998</v>
      </c>
      <c r="AY124" s="29">
        <v>2188640.9999000002</v>
      </c>
      <c r="AZ124" s="29">
        <v>6202756.9995999997</v>
      </c>
      <c r="BA124" s="29">
        <v>917152.99930000002</v>
      </c>
      <c r="BB124">
        <v>0.13</v>
      </c>
      <c r="BC124" s="25">
        <v>-0.1333</v>
      </c>
      <c r="BD124">
        <v>48.461538461499998</v>
      </c>
      <c r="BE124">
        <v>0</v>
      </c>
      <c r="BF124">
        <v>2.9716981132</v>
      </c>
      <c r="BG124">
        <v>0</v>
      </c>
    </row>
    <row r="125" spans="1:59" x14ac:dyDescent="0.35">
      <c r="A125" t="s">
        <v>201</v>
      </c>
      <c r="B125" s="18">
        <v>7.25</v>
      </c>
      <c r="C125" s="18">
        <v>-0.02</v>
      </c>
      <c r="D125" s="19">
        <v>-2.8E-3</v>
      </c>
      <c r="E125" s="31">
        <v>7.27</v>
      </c>
      <c r="F125" s="18">
        <v>7.25</v>
      </c>
      <c r="G125" s="31">
        <v>7.27</v>
      </c>
      <c r="H125">
        <v>7.27</v>
      </c>
      <c r="I125">
        <v>500</v>
      </c>
      <c r="J125" s="16">
        <v>3631</v>
      </c>
      <c r="K125" s="31">
        <v>0</v>
      </c>
      <c r="L125">
        <v>8.68</v>
      </c>
      <c r="M125">
        <v>5.91</v>
      </c>
      <c r="N125">
        <v>7.2</v>
      </c>
      <c r="O125">
        <v>6.74</v>
      </c>
      <c r="P125">
        <v>7.27</v>
      </c>
      <c r="Q125">
        <v>7.76</v>
      </c>
      <c r="R125" s="23">
        <v>7.3650000000000002</v>
      </c>
      <c r="S125" s="23">
        <v>7.5460000000000003</v>
      </c>
      <c r="T125" s="23">
        <v>7.7046000000000001</v>
      </c>
      <c r="U125" s="23">
        <v>7.5058999999999996</v>
      </c>
      <c r="V125" s="23">
        <v>7.3493429030000001</v>
      </c>
      <c r="W125" s="23">
        <v>7.5035442099000003</v>
      </c>
      <c r="X125" s="23">
        <v>7.5710825054999997</v>
      </c>
      <c r="Y125" s="23">
        <v>7.4119729042999998</v>
      </c>
      <c r="Z125" s="23" t="s">
        <v>480</v>
      </c>
      <c r="AA125" s="24" t="s">
        <v>558</v>
      </c>
      <c r="AB125" s="24" t="s">
        <v>558</v>
      </c>
      <c r="AC125" s="23">
        <v>42.346465137599999</v>
      </c>
      <c r="AD125" s="24" t="s">
        <v>552</v>
      </c>
      <c r="AE125" s="24">
        <v>-0.1050776281</v>
      </c>
      <c r="AF125" s="25">
        <v>1.4800000000000001E-2</v>
      </c>
      <c r="AG125" t="s">
        <v>481</v>
      </c>
      <c r="AH125" s="23">
        <v>-50.929519163199998</v>
      </c>
      <c r="AI125" s="22">
        <v>40.833333333299997</v>
      </c>
      <c r="AJ125" s="23">
        <v>-62.5</v>
      </c>
      <c r="AK125" s="26">
        <v>32070</v>
      </c>
      <c r="AL125" s="26">
        <v>39293</v>
      </c>
      <c r="AM125" s="26">
        <v>30670</v>
      </c>
      <c r="AN125" s="30">
        <v>224664.4</v>
      </c>
      <c r="AO125" s="30">
        <v>281076.53333333298</v>
      </c>
      <c r="AP125" s="30">
        <v>219943.95</v>
      </c>
      <c r="AQ125" s="23" t="s">
        <v>560</v>
      </c>
      <c r="AR125" s="23" t="s">
        <v>554</v>
      </c>
      <c r="AS125" s="24" t="s">
        <v>555</v>
      </c>
      <c r="AT125" s="28">
        <v>-1.49E-2</v>
      </c>
      <c r="AU125" s="28">
        <v>-8.2000000000000007E-3</v>
      </c>
      <c r="AV125" s="27">
        <v>4.1999999999999997E-3</v>
      </c>
      <c r="AW125" s="29">
        <v>363500</v>
      </c>
      <c r="AX125" s="29">
        <v>363500</v>
      </c>
      <c r="AY125" s="29">
        <v>26511915</v>
      </c>
      <c r="AZ125" s="29">
        <v>26704885</v>
      </c>
      <c r="BA125" s="29">
        <v>24599761.0002</v>
      </c>
      <c r="BB125">
        <v>1.01</v>
      </c>
      <c r="BC125" s="25">
        <v>-0.1855</v>
      </c>
      <c r="BD125">
        <v>7.1782178217999997</v>
      </c>
      <c r="BE125">
        <v>0</v>
      </c>
      <c r="BF125">
        <v>0.29081427999999998</v>
      </c>
      <c r="BG125">
        <v>0</v>
      </c>
    </row>
    <row r="126" spans="1:59" x14ac:dyDescent="0.35">
      <c r="A126" t="s">
        <v>203</v>
      </c>
      <c r="B126" s="20">
        <v>10</v>
      </c>
      <c r="C126" s="20">
        <v>0.02</v>
      </c>
      <c r="D126" s="34">
        <v>2E-3</v>
      </c>
      <c r="E126" s="20">
        <v>10</v>
      </c>
      <c r="F126" s="18">
        <v>9.9</v>
      </c>
      <c r="G126" s="20">
        <v>10</v>
      </c>
      <c r="H126">
        <v>9.98</v>
      </c>
      <c r="I126" s="16">
        <v>93300</v>
      </c>
      <c r="J126" s="16">
        <v>924785</v>
      </c>
      <c r="K126" s="31">
        <v>0</v>
      </c>
      <c r="L126">
        <v>17.18</v>
      </c>
      <c r="M126">
        <v>9.9</v>
      </c>
      <c r="N126">
        <v>9.94</v>
      </c>
      <c r="O126">
        <v>9.94</v>
      </c>
      <c r="P126">
        <v>10.19</v>
      </c>
      <c r="Q126">
        <v>10.78</v>
      </c>
      <c r="R126" s="23">
        <v>10.214499999999999</v>
      </c>
      <c r="S126" s="23">
        <v>10.430400000000001</v>
      </c>
      <c r="T126" s="23">
        <v>11.2418</v>
      </c>
      <c r="U126" s="23">
        <v>12.438499999999999</v>
      </c>
      <c r="V126" s="23">
        <v>10.1514258611</v>
      </c>
      <c r="W126" s="23">
        <v>10.506194493300001</v>
      </c>
      <c r="X126" s="23">
        <v>11.1547193229</v>
      </c>
      <c r="Y126" s="23">
        <v>12.222755814399999</v>
      </c>
      <c r="Z126" s="23" t="s">
        <v>480</v>
      </c>
      <c r="AA126" s="24" t="s">
        <v>558</v>
      </c>
      <c r="AB126" s="23" t="s">
        <v>480</v>
      </c>
      <c r="AC126" s="23">
        <v>38.951327800500003</v>
      </c>
      <c r="AD126" s="24" t="s">
        <v>552</v>
      </c>
      <c r="AE126" s="24">
        <v>-0.1348709511</v>
      </c>
      <c r="AF126" s="25">
        <v>1.84E-2</v>
      </c>
      <c r="AG126" t="s">
        <v>481</v>
      </c>
      <c r="AH126" s="23">
        <v>-86.337036722899995</v>
      </c>
      <c r="AI126" s="22">
        <v>20.274170274199999</v>
      </c>
      <c r="AJ126" s="22">
        <v>-77.272727272699996</v>
      </c>
      <c r="AK126" s="36">
        <v>72510</v>
      </c>
      <c r="AL126" s="36">
        <v>65987</v>
      </c>
      <c r="AM126" s="26">
        <v>113470</v>
      </c>
      <c r="AN126" s="29">
        <v>704233.9</v>
      </c>
      <c r="AO126" s="29">
        <v>648675.53333333298</v>
      </c>
      <c r="AP126" s="30">
        <v>1167068.55</v>
      </c>
      <c r="AQ126" s="24" t="s">
        <v>559</v>
      </c>
      <c r="AR126" s="24" t="s">
        <v>555</v>
      </c>
      <c r="AS126" s="24" t="s">
        <v>555</v>
      </c>
      <c r="AT126" s="28">
        <v>-7.2400000000000006E-2</v>
      </c>
      <c r="AU126" s="28">
        <v>-4.7600000000000003E-2</v>
      </c>
      <c r="AV126" s="28">
        <v>-6.0000000000000001E-3</v>
      </c>
      <c r="AW126" s="30">
        <v>-539114</v>
      </c>
      <c r="AX126" s="29">
        <v>222465.99979999999</v>
      </c>
      <c r="AY126" s="30">
        <v>-25337596.999600001</v>
      </c>
      <c r="AZ126" s="30">
        <v>-39211036.999600001</v>
      </c>
      <c r="BA126" s="30">
        <v>-192077285.00029999</v>
      </c>
      <c r="BB126">
        <v>0.57999999999999996</v>
      </c>
      <c r="BC126" s="25">
        <v>-0.5857</v>
      </c>
      <c r="BD126">
        <v>17.241379310300001</v>
      </c>
      <c r="BE126">
        <v>0</v>
      </c>
      <c r="BF126">
        <v>2.8985507246000002</v>
      </c>
      <c r="BG126">
        <v>0</v>
      </c>
    </row>
    <row r="127" spans="1:59" x14ac:dyDescent="0.35">
      <c r="A127" t="s">
        <v>488</v>
      </c>
      <c r="B127" s="35">
        <v>8621.77</v>
      </c>
      <c r="C127" s="18">
        <v>-1.28</v>
      </c>
      <c r="D127" s="19">
        <v>-1E-4</v>
      </c>
      <c r="E127" s="21">
        <v>8649.4500000000007</v>
      </c>
      <c r="F127" s="35">
        <v>8564.56</v>
      </c>
      <c r="G127" s="21">
        <v>8665.9</v>
      </c>
      <c r="H127" s="16">
        <v>8623.0499999999993</v>
      </c>
      <c r="I127" s="16">
        <v>113385697</v>
      </c>
      <c r="J127" s="16">
        <v>1810169838.5899999</v>
      </c>
      <c r="K127" s="35">
        <v>-447754786</v>
      </c>
      <c r="L127" s="16">
        <v>9393.65</v>
      </c>
      <c r="M127" s="16">
        <v>7088.22</v>
      </c>
      <c r="N127" s="16">
        <v>8593.16</v>
      </c>
      <c r="O127" s="16">
        <v>8209.64</v>
      </c>
      <c r="P127" s="16">
        <v>8874.7999999999993</v>
      </c>
      <c r="Q127" s="16">
        <v>9378.2999999999993</v>
      </c>
      <c r="R127" s="30">
        <v>8846.0139999999992</v>
      </c>
      <c r="S127" s="30">
        <v>8837.5352000000003</v>
      </c>
      <c r="T127" s="30">
        <v>8662.9856</v>
      </c>
      <c r="U127" s="29">
        <v>8287.0947500000002</v>
      </c>
      <c r="V127" s="29">
        <v>8395.2167524534998</v>
      </c>
      <c r="W127" s="29">
        <v>8536.1718657548008</v>
      </c>
      <c r="X127" s="29">
        <v>8486.2806754195008</v>
      </c>
      <c r="Y127" s="29">
        <v>8266.7546875415992</v>
      </c>
      <c r="Z127" s="23" t="s">
        <v>480</v>
      </c>
      <c r="AA127" s="24" t="s">
        <v>558</v>
      </c>
      <c r="AB127" s="24" t="s">
        <v>558</v>
      </c>
      <c r="AC127" s="23">
        <v>50.786279211199997</v>
      </c>
      <c r="AD127" s="24" t="s">
        <v>552</v>
      </c>
      <c r="AE127" s="22">
        <v>-210.1081607735</v>
      </c>
      <c r="AF127" s="25">
        <v>0.105</v>
      </c>
      <c r="AG127" t="s">
        <v>482</v>
      </c>
      <c r="AH127" s="23">
        <v>-81.741793750799999</v>
      </c>
      <c r="AI127" s="23">
        <v>35.488113593800001</v>
      </c>
      <c r="AJ127" s="22">
        <v>-67.712511816900005</v>
      </c>
      <c r="AK127" s="26">
        <v>157748830</v>
      </c>
      <c r="AL127" s="26">
        <v>158368023</v>
      </c>
      <c r="AM127" s="26">
        <v>183525001</v>
      </c>
      <c r="AN127" s="30">
        <v>1788614878.5580001</v>
      </c>
      <c r="AO127" s="30">
        <v>1899107208.4586599</v>
      </c>
      <c r="AP127" s="30">
        <v>1937666822.1255</v>
      </c>
      <c r="AQ127" s="23" t="s">
        <v>564</v>
      </c>
      <c r="AR127" s="24" t="s">
        <v>555</v>
      </c>
      <c r="AS127" s="24" t="s">
        <v>555</v>
      </c>
      <c r="AT127" s="27">
        <v>5.9999999999999995E-4</v>
      </c>
      <c r="AU127" s="28">
        <v>-3.7499999999999999E-2</v>
      </c>
      <c r="AV127" s="28">
        <v>-1.9900000000000001E-2</v>
      </c>
      <c r="AW127" s="30">
        <v>-823500099.00010002</v>
      </c>
      <c r="AX127" s="30">
        <v>-6203790185</v>
      </c>
      <c r="AY127" s="30">
        <v>-9467989812.5</v>
      </c>
      <c r="AZ127" s="30">
        <v>-12331879848.5028</v>
      </c>
      <c r="BA127" s="30">
        <v>-24762351368.000198</v>
      </c>
      <c r="BB127">
        <v>0</v>
      </c>
      <c r="BC127" s="25">
        <v>0</v>
      </c>
      <c r="BD127">
        <v>0</v>
      </c>
      <c r="BE127">
        <v>0</v>
      </c>
      <c r="BF127">
        <v>0</v>
      </c>
      <c r="BG127">
        <v>0</v>
      </c>
    </row>
    <row r="128" spans="1:59" x14ac:dyDescent="0.35">
      <c r="A128" t="s">
        <v>13</v>
      </c>
      <c r="B128" s="18">
        <v>6.88</v>
      </c>
      <c r="C128" s="18">
        <v>-0.12</v>
      </c>
      <c r="D128" s="19">
        <v>-1.7100000000000001E-2</v>
      </c>
      <c r="E128" s="31">
        <v>7</v>
      </c>
      <c r="F128" s="18">
        <v>6.8</v>
      </c>
      <c r="G128" s="31">
        <v>7</v>
      </c>
      <c r="H128">
        <v>7</v>
      </c>
      <c r="I128" s="16">
        <v>631000</v>
      </c>
      <c r="J128" s="16">
        <v>4339813</v>
      </c>
      <c r="K128" s="21">
        <v>101178</v>
      </c>
      <c r="L128">
        <v>7.32</v>
      </c>
      <c r="M128">
        <v>4.8600000000000003</v>
      </c>
      <c r="N128">
        <v>6.84</v>
      </c>
      <c r="O128">
        <v>6.09</v>
      </c>
      <c r="P128">
        <v>7.22</v>
      </c>
      <c r="Q128">
        <v>7.5</v>
      </c>
      <c r="R128" s="22">
        <v>6.5834999999999999</v>
      </c>
      <c r="S128" s="22">
        <v>6.3814000000000002</v>
      </c>
      <c r="T128" s="22">
        <v>5.8143000000000002</v>
      </c>
      <c r="U128" s="22">
        <v>5.8729500000000003</v>
      </c>
      <c r="V128" s="22">
        <v>6.6846325177999999</v>
      </c>
      <c r="W128" s="22">
        <v>6.3642072477999996</v>
      </c>
      <c r="X128" s="22">
        <v>6.1020606673</v>
      </c>
      <c r="Y128" s="22">
        <v>6.0974458606999997</v>
      </c>
      <c r="Z128" s="22" t="s">
        <v>551</v>
      </c>
      <c r="AA128" s="22" t="s">
        <v>551</v>
      </c>
      <c r="AB128" s="22" t="s">
        <v>551</v>
      </c>
      <c r="AC128" s="23">
        <v>59.589650399</v>
      </c>
      <c r="AD128" s="24" t="s">
        <v>552</v>
      </c>
      <c r="AE128" s="24">
        <v>0.1756384211</v>
      </c>
      <c r="AF128" s="25">
        <v>3.9300000000000002E-2</v>
      </c>
      <c r="AG128" t="s">
        <v>552</v>
      </c>
      <c r="AH128" s="22">
        <v>73.0012825994</v>
      </c>
      <c r="AI128" s="23">
        <v>72.727272727300004</v>
      </c>
      <c r="AJ128" s="23">
        <v>-33.333333333299997</v>
      </c>
      <c r="AK128" s="26">
        <v>3046200</v>
      </c>
      <c r="AL128" s="26">
        <v>3213280</v>
      </c>
      <c r="AM128" s="26">
        <v>2766105</v>
      </c>
      <c r="AN128" s="30">
        <v>19844313.600000001</v>
      </c>
      <c r="AO128" s="30">
        <v>20618830.399999999</v>
      </c>
      <c r="AP128" s="30">
        <v>17711242.350000001</v>
      </c>
      <c r="AQ128" s="24" t="s">
        <v>555</v>
      </c>
      <c r="AR128" s="23" t="s">
        <v>571</v>
      </c>
      <c r="AS128" s="24" t="s">
        <v>555</v>
      </c>
      <c r="AT128" s="27">
        <v>2.23E-2</v>
      </c>
      <c r="AU128" s="27">
        <v>9.3799999999999994E-2</v>
      </c>
      <c r="AV128" s="28">
        <v>-4.7100000000000003E-2</v>
      </c>
      <c r="AW128" s="30">
        <v>-9651776</v>
      </c>
      <c r="AX128" s="30">
        <v>-36010369</v>
      </c>
      <c r="AY128" s="30">
        <v>-129882541</v>
      </c>
      <c r="AZ128" s="30">
        <v>-235662023</v>
      </c>
      <c r="BA128" s="30">
        <v>-701271174.99909997</v>
      </c>
      <c r="BB128">
        <v>0.22</v>
      </c>
      <c r="BC128" s="25">
        <v>0.22220000000000001</v>
      </c>
      <c r="BD128">
        <v>31.272727272699999</v>
      </c>
      <c r="BE128">
        <v>0</v>
      </c>
      <c r="BF128">
        <v>1.8695652173999999</v>
      </c>
      <c r="BG128">
        <v>0</v>
      </c>
    </row>
    <row r="129" spans="1:59" x14ac:dyDescent="0.35">
      <c r="A129" t="s">
        <v>7</v>
      </c>
      <c r="B129" s="20">
        <v>300</v>
      </c>
      <c r="C129" s="20">
        <v>10</v>
      </c>
      <c r="D129" s="34">
        <v>3.4500000000000003E-2</v>
      </c>
      <c r="E129" s="18">
        <v>270</v>
      </c>
      <c r="F129" s="18">
        <v>225</v>
      </c>
      <c r="G129" s="20">
        <v>358</v>
      </c>
      <c r="H129">
        <v>290</v>
      </c>
      <c r="I129" s="16">
        <v>434660</v>
      </c>
      <c r="J129" s="16">
        <v>135776374</v>
      </c>
      <c r="K129" s="35">
        <v>-400126</v>
      </c>
      <c r="L129">
        <v>380</v>
      </c>
      <c r="M129">
        <v>15.04</v>
      </c>
      <c r="N129">
        <v>169.5</v>
      </c>
      <c r="O129">
        <v>84.02</v>
      </c>
      <c r="P129">
        <v>340</v>
      </c>
      <c r="Q129">
        <v>340</v>
      </c>
      <c r="R129" s="22">
        <v>171.51</v>
      </c>
      <c r="S129" s="22">
        <v>83.680199999999999</v>
      </c>
      <c r="T129" s="22">
        <v>50.951900000000002</v>
      </c>
      <c r="U129" s="22">
        <v>33.65455</v>
      </c>
      <c r="V129" s="22">
        <v>176.42172114659999</v>
      </c>
      <c r="W129" s="22">
        <v>111.9010834756</v>
      </c>
      <c r="X129" s="22">
        <v>72.923972832499999</v>
      </c>
      <c r="Y129" s="22">
        <v>47.383617897699999</v>
      </c>
      <c r="Z129" s="22" t="s">
        <v>551</v>
      </c>
      <c r="AA129" s="22" t="s">
        <v>551</v>
      </c>
      <c r="AB129" s="22" t="s">
        <v>551</v>
      </c>
      <c r="AC129" s="22">
        <v>94.189707946300004</v>
      </c>
      <c r="AD129" s="23" t="s">
        <v>567</v>
      </c>
      <c r="AE129" s="22">
        <v>40.359733912300001</v>
      </c>
      <c r="AF129" s="25">
        <v>0.124</v>
      </c>
      <c r="AG129" t="s">
        <v>482</v>
      </c>
      <c r="AH129" s="22">
        <v>230.97219154210001</v>
      </c>
      <c r="AI129" s="23">
        <v>76.458304490299994</v>
      </c>
      <c r="AJ129" s="24">
        <v>-34.334763948499997</v>
      </c>
      <c r="AK129" s="36">
        <v>289435</v>
      </c>
      <c r="AL129" s="36">
        <v>345755</v>
      </c>
      <c r="AM129" s="36">
        <v>365225</v>
      </c>
      <c r="AN129" s="29">
        <v>68090747.200000003</v>
      </c>
      <c r="AO129" s="29">
        <v>71274088.466666594</v>
      </c>
      <c r="AP129" s="29">
        <v>64261809.5</v>
      </c>
      <c r="AQ129" s="24" t="s">
        <v>555</v>
      </c>
      <c r="AR129" s="24" t="s">
        <v>555</v>
      </c>
      <c r="AS129" s="24" t="s">
        <v>555</v>
      </c>
      <c r="AT129" s="27">
        <v>12.6364</v>
      </c>
      <c r="AU129" s="27">
        <v>2.0611999999999999</v>
      </c>
      <c r="AV129" s="27">
        <v>0.7964</v>
      </c>
      <c r="AW129" s="29">
        <v>1826486</v>
      </c>
      <c r="AX129" s="29">
        <v>2723924.0000999998</v>
      </c>
      <c r="AY129" s="29">
        <v>242918.0001</v>
      </c>
      <c r="AZ129" s="29">
        <v>661718.00009999995</v>
      </c>
      <c r="BA129" s="30">
        <v>-774867.00029999996</v>
      </c>
      <c r="BB129">
        <v>0.42</v>
      </c>
      <c r="BC129" s="25">
        <v>-0.40849999999999997</v>
      </c>
      <c r="BD129">
        <v>714.28571428570001</v>
      </c>
      <c r="BE129">
        <v>0</v>
      </c>
      <c r="BF129">
        <v>100</v>
      </c>
      <c r="BG129">
        <v>0</v>
      </c>
    </row>
    <row r="130" spans="1:59" x14ac:dyDescent="0.35">
      <c r="A130" t="s">
        <v>205</v>
      </c>
      <c r="B130" s="20">
        <v>1.7</v>
      </c>
      <c r="C130" s="20">
        <v>0.05</v>
      </c>
      <c r="D130" s="34">
        <v>3.0300000000000001E-2</v>
      </c>
      <c r="E130" s="20">
        <v>1.67</v>
      </c>
      <c r="F130" s="18">
        <v>1.63</v>
      </c>
      <c r="G130" s="20">
        <v>1.7</v>
      </c>
      <c r="H130">
        <v>1.65</v>
      </c>
      <c r="I130" s="16">
        <v>67000</v>
      </c>
      <c r="J130" s="16">
        <v>113050</v>
      </c>
      <c r="K130" s="31">
        <v>0</v>
      </c>
      <c r="L130">
        <v>2.15</v>
      </c>
      <c r="M130">
        <v>1.6</v>
      </c>
      <c r="N130">
        <v>1.62</v>
      </c>
      <c r="O130">
        <v>1.46</v>
      </c>
      <c r="P130">
        <v>1.75</v>
      </c>
      <c r="Q130">
        <v>1.81</v>
      </c>
      <c r="R130" s="22">
        <v>1.67</v>
      </c>
      <c r="S130" s="23">
        <v>1.7212000000000001</v>
      </c>
      <c r="T130" s="23">
        <v>1.7182999999999999</v>
      </c>
      <c r="U130" s="23">
        <v>1.70445</v>
      </c>
      <c r="V130" s="22">
        <v>1.6726887971</v>
      </c>
      <c r="W130" s="22">
        <v>1.6973950825999999</v>
      </c>
      <c r="X130" s="23">
        <v>1.7081002879</v>
      </c>
      <c r="Y130" s="23">
        <v>1.7199778813</v>
      </c>
      <c r="Z130" s="23" t="s">
        <v>480</v>
      </c>
      <c r="AA130" s="23" t="s">
        <v>480</v>
      </c>
      <c r="AB130" s="24" t="s">
        <v>558</v>
      </c>
      <c r="AC130" s="22">
        <v>52.515420275300002</v>
      </c>
      <c r="AD130" s="24" t="s">
        <v>552</v>
      </c>
      <c r="AE130" s="24">
        <v>-1.9961732999999999E-2</v>
      </c>
      <c r="AF130" s="25">
        <v>2.6700000000000002E-2</v>
      </c>
      <c r="AG130" t="s">
        <v>481</v>
      </c>
      <c r="AH130" s="24">
        <v>19.114219114200001</v>
      </c>
      <c r="AI130" s="24">
        <v>31.269841269899999</v>
      </c>
      <c r="AJ130" s="22">
        <v>-40</v>
      </c>
      <c r="AK130" s="36">
        <v>37600</v>
      </c>
      <c r="AL130" s="36">
        <v>33133</v>
      </c>
      <c r="AM130" s="36">
        <v>32950</v>
      </c>
      <c r="AN130" s="29">
        <v>56790</v>
      </c>
      <c r="AO130" s="29">
        <v>51342</v>
      </c>
      <c r="AP130" s="29">
        <v>52264</v>
      </c>
      <c r="AQ130" s="24" t="s">
        <v>555</v>
      </c>
      <c r="AR130" s="24" t="s">
        <v>555</v>
      </c>
      <c r="AS130" s="24" t="s">
        <v>555</v>
      </c>
      <c r="AT130" s="28">
        <v>-2.3E-2</v>
      </c>
      <c r="AU130" s="27">
        <v>5.8999999999999999E-3</v>
      </c>
      <c r="AV130" s="27">
        <v>3.6600000000000001E-2</v>
      </c>
      <c r="AW130" s="30">
        <v>-9900</v>
      </c>
      <c r="AX130" s="30">
        <v>-6600</v>
      </c>
      <c r="AY130" s="29">
        <v>39000</v>
      </c>
      <c r="AZ130" s="29">
        <v>309640</v>
      </c>
      <c r="BA130" s="29">
        <v>95680</v>
      </c>
      <c r="BB130">
        <v>0.01</v>
      </c>
      <c r="BC130" s="25">
        <v>-0.83330000000000004</v>
      </c>
      <c r="BD130">
        <v>170</v>
      </c>
      <c r="BE130">
        <v>0</v>
      </c>
      <c r="BF130">
        <v>0.77981651380000006</v>
      </c>
      <c r="BG130">
        <v>0</v>
      </c>
    </row>
    <row r="131" spans="1:59" x14ac:dyDescent="0.35">
      <c r="A131" t="s">
        <v>207</v>
      </c>
      <c r="B131" s="20">
        <v>110</v>
      </c>
      <c r="C131" s="20">
        <v>0.1</v>
      </c>
      <c r="D131" s="34">
        <v>8.9999999999999998E-4</v>
      </c>
      <c r="E131" s="31">
        <v>109.9</v>
      </c>
      <c r="F131" s="18">
        <v>109.8</v>
      </c>
      <c r="G131" s="20">
        <v>110.3</v>
      </c>
      <c r="H131">
        <v>109.9</v>
      </c>
      <c r="I131" s="16">
        <v>1427190</v>
      </c>
      <c r="J131" s="16">
        <v>156997396</v>
      </c>
      <c r="K131" s="35">
        <v>-22339214</v>
      </c>
      <c r="L131">
        <v>115</v>
      </c>
      <c r="M131">
        <v>74</v>
      </c>
      <c r="N131">
        <v>108.95</v>
      </c>
      <c r="O131">
        <v>105.25</v>
      </c>
      <c r="P131">
        <v>110.9</v>
      </c>
      <c r="Q131">
        <v>114.25</v>
      </c>
      <c r="R131" s="23">
        <v>110.59</v>
      </c>
      <c r="S131" s="22">
        <v>109.04600000000001</v>
      </c>
      <c r="T131" s="22">
        <v>106.446</v>
      </c>
      <c r="U131" s="22">
        <v>104.22624999999999</v>
      </c>
      <c r="V131" s="23">
        <v>110.2546312292</v>
      </c>
      <c r="W131" s="22">
        <v>109.1340689864</v>
      </c>
      <c r="X131" s="22">
        <v>107.02781844819999</v>
      </c>
      <c r="Y131" s="22">
        <v>102.2409919375</v>
      </c>
      <c r="Z131" s="23" t="s">
        <v>480</v>
      </c>
      <c r="AA131" s="24" t="s">
        <v>558</v>
      </c>
      <c r="AB131" s="24" t="s">
        <v>558</v>
      </c>
      <c r="AC131" s="23">
        <v>49.523496108499998</v>
      </c>
      <c r="AD131" s="24" t="s">
        <v>552</v>
      </c>
      <c r="AE131" s="23">
        <v>0.30430014010000001</v>
      </c>
      <c r="AF131" s="25">
        <v>2.07E-2</v>
      </c>
      <c r="AG131" t="s">
        <v>481</v>
      </c>
      <c r="AH131" s="24">
        <v>-25.0266240682</v>
      </c>
      <c r="AI131" s="22">
        <v>63.291873963500002</v>
      </c>
      <c r="AJ131" s="24">
        <v>-33.333333333299997</v>
      </c>
      <c r="AK131" s="36">
        <v>877043</v>
      </c>
      <c r="AL131" s="36">
        <v>867957</v>
      </c>
      <c r="AM131" s="36">
        <v>928132</v>
      </c>
      <c r="AN131" s="29">
        <v>85802583.700000003</v>
      </c>
      <c r="AO131" s="29">
        <v>88098063.733333305</v>
      </c>
      <c r="AP131" s="29">
        <v>96948336.099999994</v>
      </c>
      <c r="AQ131" s="22" t="s">
        <v>574</v>
      </c>
      <c r="AR131" s="24" t="s">
        <v>555</v>
      </c>
      <c r="AS131" s="24" t="s">
        <v>555</v>
      </c>
      <c r="AT131" s="27">
        <v>4.2700000000000002E-2</v>
      </c>
      <c r="AU131" s="28">
        <v>-3.0800000000000001E-2</v>
      </c>
      <c r="AV131" s="33">
        <v>0</v>
      </c>
      <c r="AW131" s="30">
        <v>-62976947</v>
      </c>
      <c r="AX131" s="30">
        <v>-337239144</v>
      </c>
      <c r="AY131" s="30">
        <v>-548507881</v>
      </c>
      <c r="AZ131" s="30">
        <v>-546079349</v>
      </c>
      <c r="BA131" s="30">
        <v>-2027603865.7500999</v>
      </c>
      <c r="BB131">
        <v>7.0000000000000007E-2</v>
      </c>
      <c r="BC131" s="25">
        <v>6</v>
      </c>
      <c r="BD131" s="16">
        <v>1571.4285714286</v>
      </c>
      <c r="BE131">
        <v>0</v>
      </c>
      <c r="BF131">
        <v>120.8791208791</v>
      </c>
      <c r="BG131">
        <v>0</v>
      </c>
    </row>
    <row r="132" spans="1:59" x14ac:dyDescent="0.35">
      <c r="A132" t="s">
        <v>489</v>
      </c>
      <c r="B132" s="18">
        <v>6.1</v>
      </c>
      <c r="C132" s="18">
        <v>-0.28999999999999998</v>
      </c>
      <c r="D132" s="19">
        <v>-4.5400000000000003E-2</v>
      </c>
      <c r="E132" s="18">
        <v>6.35</v>
      </c>
      <c r="F132" s="18">
        <v>6.01</v>
      </c>
      <c r="G132" s="18">
        <v>6.35</v>
      </c>
      <c r="H132">
        <v>6.39</v>
      </c>
      <c r="I132" s="16">
        <v>4935500</v>
      </c>
      <c r="J132" s="16">
        <v>30396054</v>
      </c>
      <c r="K132" s="35">
        <v>-665197</v>
      </c>
      <c r="L132">
        <v>13.1</v>
      </c>
      <c r="M132">
        <v>2.4</v>
      </c>
      <c r="N132">
        <v>5.92</v>
      </c>
      <c r="O132">
        <v>5.74</v>
      </c>
      <c r="P132">
        <v>7.74</v>
      </c>
      <c r="Q132">
        <v>8.82</v>
      </c>
      <c r="R132" s="23">
        <v>7.0034999999999998</v>
      </c>
      <c r="S132" s="23">
        <v>7.2009999999999996</v>
      </c>
      <c r="T132" s="23">
        <v>6.5296000000000003</v>
      </c>
      <c r="U132" s="22">
        <v>4.6661000000000001</v>
      </c>
      <c r="V132" s="23">
        <v>6.9075169613999998</v>
      </c>
      <c r="W132" s="23">
        <v>7.0463865811000002</v>
      </c>
      <c r="X132" s="23">
        <v>6.4224798305000004</v>
      </c>
      <c r="Y132" s="22">
        <v>5.3116842931999999</v>
      </c>
      <c r="Z132" s="23" t="s">
        <v>480</v>
      </c>
      <c r="AA132" s="24" t="s">
        <v>558</v>
      </c>
      <c r="AB132" s="22" t="s">
        <v>551</v>
      </c>
      <c r="AC132" s="23">
        <v>42.436096509099997</v>
      </c>
      <c r="AD132" s="24" t="s">
        <v>552</v>
      </c>
      <c r="AE132" s="24">
        <v>-0.27841482950000002</v>
      </c>
      <c r="AF132" s="25">
        <v>0.12189999999999999</v>
      </c>
      <c r="AG132" t="s">
        <v>482</v>
      </c>
      <c r="AH132" s="23">
        <v>-96.701388888899999</v>
      </c>
      <c r="AI132" s="23">
        <v>32.013071895400003</v>
      </c>
      <c r="AJ132" s="23">
        <v>-82</v>
      </c>
      <c r="AK132" s="26">
        <v>6434710</v>
      </c>
      <c r="AL132" s="26">
        <v>5250260</v>
      </c>
      <c r="AM132" s="36">
        <v>4583980</v>
      </c>
      <c r="AN132" s="30">
        <v>41227830.600000001</v>
      </c>
      <c r="AO132" s="30">
        <v>34405632.9333333</v>
      </c>
      <c r="AP132" s="29">
        <v>30933335.300000001</v>
      </c>
      <c r="AQ132" s="23" t="s">
        <v>553</v>
      </c>
      <c r="AR132" s="24" t="s">
        <v>555</v>
      </c>
      <c r="AS132" s="23" t="s">
        <v>652</v>
      </c>
      <c r="AT132" s="28">
        <v>-0.1323</v>
      </c>
      <c r="AU132" s="28">
        <v>-0.15279999999999999</v>
      </c>
      <c r="AV132" s="27">
        <v>4.6300000000000001E-2</v>
      </c>
      <c r="AW132" s="30">
        <v>-366949</v>
      </c>
      <c r="AX132" s="30">
        <v>-1697755</v>
      </c>
      <c r="AY132" s="30">
        <v>-18108772</v>
      </c>
      <c r="AZ132" s="30">
        <v>-57402267.100000001</v>
      </c>
      <c r="BA132" s="29">
        <v>28493839.199999999</v>
      </c>
      <c r="BB132">
        <v>0.1</v>
      </c>
      <c r="BC132" s="25">
        <v>-0.28570000000000001</v>
      </c>
      <c r="BD132">
        <v>61</v>
      </c>
      <c r="BE132">
        <v>0</v>
      </c>
      <c r="BF132">
        <v>3.6746987951999999</v>
      </c>
      <c r="BG132">
        <v>0</v>
      </c>
    </row>
    <row r="133" spans="1:59" x14ac:dyDescent="0.35">
      <c r="A133" t="s">
        <v>209</v>
      </c>
      <c r="B133" s="18">
        <v>18.600000000000001</v>
      </c>
      <c r="C133" s="18">
        <v>-0.4</v>
      </c>
      <c r="D133" s="19">
        <v>-2.1100000000000001E-2</v>
      </c>
      <c r="E133" s="31">
        <v>19</v>
      </c>
      <c r="F133" s="18">
        <v>18.600000000000001</v>
      </c>
      <c r="G133" s="31">
        <v>19</v>
      </c>
      <c r="H133">
        <v>19</v>
      </c>
      <c r="I133" s="16">
        <v>1102000</v>
      </c>
      <c r="J133" s="16">
        <v>20593960</v>
      </c>
      <c r="K133" s="35">
        <v>-6022074</v>
      </c>
      <c r="L133">
        <v>23</v>
      </c>
      <c r="M133">
        <v>6.4</v>
      </c>
      <c r="N133">
        <v>18.25</v>
      </c>
      <c r="O133">
        <v>17.600000000000001</v>
      </c>
      <c r="P133">
        <v>19.63</v>
      </c>
      <c r="Q133">
        <v>22.8</v>
      </c>
      <c r="R133" s="23">
        <v>19.898</v>
      </c>
      <c r="S133" s="23">
        <v>18.9024</v>
      </c>
      <c r="T133" s="23">
        <v>19.072900000000001</v>
      </c>
      <c r="U133" s="22">
        <v>16.148199999999999</v>
      </c>
      <c r="V133" s="23">
        <v>19.512539101000002</v>
      </c>
      <c r="W133" s="23">
        <v>19.154825409600001</v>
      </c>
      <c r="X133" s="22">
        <v>18.341956042300001</v>
      </c>
      <c r="Y133" s="22">
        <v>16.162699163700001</v>
      </c>
      <c r="Z133" s="23" t="s">
        <v>480</v>
      </c>
      <c r="AA133" s="22" t="s">
        <v>551</v>
      </c>
      <c r="AB133" s="24" t="s">
        <v>558</v>
      </c>
      <c r="AC133" s="23">
        <v>43.037112150399999</v>
      </c>
      <c r="AD133" s="24" t="s">
        <v>552</v>
      </c>
      <c r="AE133" s="23">
        <v>0.32172005999999997</v>
      </c>
      <c r="AF133" s="25">
        <v>4.3999999999999997E-2</v>
      </c>
      <c r="AG133" t="s">
        <v>552</v>
      </c>
      <c r="AH133" s="23">
        <v>-91.328195514800001</v>
      </c>
      <c r="AI133" s="23">
        <v>6.2121212120999996</v>
      </c>
      <c r="AJ133" s="23">
        <v>-100</v>
      </c>
      <c r="AK133" s="26">
        <v>2444270</v>
      </c>
      <c r="AL133" s="26">
        <v>3745527</v>
      </c>
      <c r="AM133" s="26">
        <v>3776375</v>
      </c>
      <c r="AN133" s="30">
        <v>41915039.899999999</v>
      </c>
      <c r="AO133" s="30">
        <v>73037115.066666603</v>
      </c>
      <c r="AP133" s="30">
        <v>73344493.900000006</v>
      </c>
      <c r="AQ133" s="23" t="s">
        <v>560</v>
      </c>
      <c r="AR133" s="23" t="s">
        <v>554</v>
      </c>
      <c r="AS133" s="24" t="s">
        <v>555</v>
      </c>
      <c r="AT133" s="28">
        <v>-1.17E-2</v>
      </c>
      <c r="AU133" s="28">
        <v>-3.1300000000000001E-2</v>
      </c>
      <c r="AV133" s="28">
        <v>-6.9099999999999995E-2</v>
      </c>
      <c r="AW133" s="29">
        <v>13895396</v>
      </c>
      <c r="AX133" s="29">
        <v>14258592</v>
      </c>
      <c r="AY133" s="30">
        <v>-274953832.00029999</v>
      </c>
      <c r="AZ133" s="30">
        <v>-351017666.00059998</v>
      </c>
      <c r="BA133" s="29">
        <v>342260339.00089997</v>
      </c>
      <c r="BB133">
        <v>0.02</v>
      </c>
      <c r="BC133" s="25">
        <v>0</v>
      </c>
      <c r="BD133">
        <v>930</v>
      </c>
      <c r="BE133">
        <v>0</v>
      </c>
      <c r="BF133">
        <v>132.8571428571</v>
      </c>
      <c r="BG133">
        <v>0</v>
      </c>
    </row>
    <row r="134" spans="1:59" x14ac:dyDescent="0.35">
      <c r="A134" t="s">
        <v>211</v>
      </c>
      <c r="B134" s="18">
        <v>2.95</v>
      </c>
      <c r="C134" s="18">
        <v>-0.13</v>
      </c>
      <c r="D134" s="19">
        <v>-4.2200000000000001E-2</v>
      </c>
      <c r="E134" s="18">
        <v>2.93</v>
      </c>
      <c r="F134" s="18">
        <v>2.82</v>
      </c>
      <c r="G134" s="18">
        <v>2.98</v>
      </c>
      <c r="H134">
        <v>3.08</v>
      </c>
      <c r="I134" s="16">
        <v>172000</v>
      </c>
      <c r="J134" s="16">
        <v>496690</v>
      </c>
      <c r="K134" s="31">
        <v>0</v>
      </c>
      <c r="L134">
        <v>5.28</v>
      </c>
      <c r="M134">
        <v>2.2599999999999998</v>
      </c>
      <c r="N134">
        <v>2.88</v>
      </c>
      <c r="O134">
        <v>2.77</v>
      </c>
      <c r="P134">
        <v>3.33</v>
      </c>
      <c r="Q134">
        <v>3.52</v>
      </c>
      <c r="R134" s="22">
        <v>2.9344999999999999</v>
      </c>
      <c r="S134" s="22">
        <v>2.8010000000000002</v>
      </c>
      <c r="T134" s="22">
        <v>2.7423000000000002</v>
      </c>
      <c r="U134" s="23">
        <v>3.0684499999999999</v>
      </c>
      <c r="V134" s="22">
        <v>2.9219618939999998</v>
      </c>
      <c r="W134" s="22">
        <v>2.8310601475000001</v>
      </c>
      <c r="X134" s="22">
        <v>2.8482747113000002</v>
      </c>
      <c r="Y134" s="23">
        <v>2.9715288335999999</v>
      </c>
      <c r="Z134" s="22" t="s">
        <v>551</v>
      </c>
      <c r="AA134" s="22" t="s">
        <v>551</v>
      </c>
      <c r="AB134" s="24" t="s">
        <v>558</v>
      </c>
      <c r="AC134" s="23">
        <v>52.652165570100003</v>
      </c>
      <c r="AD134" s="24" t="s">
        <v>552</v>
      </c>
      <c r="AE134" s="24">
        <v>6.2450800700000003E-2</v>
      </c>
      <c r="AF134" s="25">
        <v>7.5200000000000003E-2</v>
      </c>
      <c r="AG134" t="s">
        <v>482</v>
      </c>
      <c r="AH134" s="24">
        <v>-27.404343329900001</v>
      </c>
      <c r="AI134" s="23">
        <v>38.602187286400003</v>
      </c>
      <c r="AJ134" s="23">
        <v>-82.894736842100002</v>
      </c>
      <c r="AK134" s="26">
        <v>222700</v>
      </c>
      <c r="AL134" s="36">
        <v>167800</v>
      </c>
      <c r="AM134" s="36">
        <v>154800</v>
      </c>
      <c r="AN134" s="30">
        <v>655658</v>
      </c>
      <c r="AO134" s="29">
        <v>494214</v>
      </c>
      <c r="AP134" s="29">
        <v>454275.5</v>
      </c>
      <c r="AQ134" s="24" t="s">
        <v>555</v>
      </c>
      <c r="AR134" s="24" t="s">
        <v>555</v>
      </c>
      <c r="AS134" s="24" t="s">
        <v>555</v>
      </c>
      <c r="AT134" s="27">
        <v>0.1174</v>
      </c>
      <c r="AU134" s="27">
        <v>6.5000000000000002E-2</v>
      </c>
      <c r="AV134" s="27">
        <v>1.37E-2</v>
      </c>
      <c r="AW134" s="24">
        <v>0</v>
      </c>
      <c r="AX134" s="24">
        <v>0</v>
      </c>
      <c r="AY134" s="24">
        <v>0</v>
      </c>
      <c r="AZ134" s="29">
        <v>306650</v>
      </c>
      <c r="BA134" s="29">
        <v>1198050</v>
      </c>
      <c r="BB134">
        <v>-0.02</v>
      </c>
      <c r="BC134" s="25">
        <v>0.8</v>
      </c>
      <c r="BD134">
        <v>-147.5</v>
      </c>
      <c r="BE134">
        <v>0</v>
      </c>
      <c r="BF134">
        <v>3.6875</v>
      </c>
      <c r="BG134">
        <v>0</v>
      </c>
    </row>
    <row r="135" spans="1:59" x14ac:dyDescent="0.35">
      <c r="A135" t="s">
        <v>490</v>
      </c>
      <c r="B135" s="35">
        <v>11151.25</v>
      </c>
      <c r="C135" s="18">
        <v>-93.84</v>
      </c>
      <c r="D135" s="19">
        <v>-8.3000000000000001E-3</v>
      </c>
      <c r="E135" s="21">
        <v>11272.47</v>
      </c>
      <c r="F135" s="35">
        <v>11129.73</v>
      </c>
      <c r="G135" s="21">
        <v>11272.47</v>
      </c>
      <c r="H135" s="16">
        <v>11245.09</v>
      </c>
      <c r="I135" s="16">
        <v>84803222</v>
      </c>
      <c r="J135" s="16">
        <v>1406106667.3599999</v>
      </c>
      <c r="K135" s="21">
        <v>74282906.000300005</v>
      </c>
      <c r="L135" s="16">
        <v>12089.96</v>
      </c>
      <c r="M135" s="16">
        <v>10565.54</v>
      </c>
      <c r="N135" s="16">
        <v>11140.49</v>
      </c>
      <c r="O135" s="16">
        <v>10605.6</v>
      </c>
      <c r="P135" s="16">
        <v>11506.16</v>
      </c>
      <c r="Q135" s="16">
        <v>12089.96</v>
      </c>
      <c r="R135" s="30">
        <v>11592.8055</v>
      </c>
      <c r="S135" s="30">
        <v>11508.390799999999</v>
      </c>
      <c r="T135" s="30">
        <v>11231.486800000001</v>
      </c>
      <c r="U135" s="30">
        <v>11182.3773</v>
      </c>
      <c r="V135" s="30">
        <v>11494.5551661114</v>
      </c>
      <c r="W135" s="30">
        <v>11466.8795830074</v>
      </c>
      <c r="X135" s="30">
        <v>11344.674932624001</v>
      </c>
      <c r="Y135" s="30">
        <v>11260.227308494899</v>
      </c>
      <c r="Z135" s="23" t="s">
        <v>480</v>
      </c>
      <c r="AA135" s="24" t="s">
        <v>558</v>
      </c>
      <c r="AB135" s="24" t="s">
        <v>558</v>
      </c>
      <c r="AC135" s="23">
        <v>33.039759825799997</v>
      </c>
      <c r="AD135" s="24" t="s">
        <v>552</v>
      </c>
      <c r="AE135" s="23">
        <v>-30.761392239999999</v>
      </c>
      <c r="AF135" s="25">
        <v>1.2999999999999999E-2</v>
      </c>
      <c r="AG135" t="s">
        <v>481</v>
      </c>
      <c r="AH135" s="23">
        <v>-130.90892848030001</v>
      </c>
      <c r="AI135" s="23">
        <v>8.9748050159999995</v>
      </c>
      <c r="AJ135" s="24">
        <v>-96.738998666499995</v>
      </c>
      <c r="AK135" s="26">
        <v>96646550</v>
      </c>
      <c r="AL135" s="26">
        <v>95871328</v>
      </c>
      <c r="AM135" s="26">
        <v>92824308</v>
      </c>
      <c r="AN135" s="30">
        <v>1250422070.428</v>
      </c>
      <c r="AO135" s="30">
        <v>1289214439.4593301</v>
      </c>
      <c r="AP135" s="30">
        <v>1308112259.6945</v>
      </c>
      <c r="AQ135" s="23" t="s">
        <v>553</v>
      </c>
      <c r="AR135" s="24" t="s">
        <v>555</v>
      </c>
      <c r="AS135" s="24" t="s">
        <v>555</v>
      </c>
      <c r="AT135" s="28">
        <v>-7.1000000000000004E-3</v>
      </c>
      <c r="AU135" s="28">
        <v>-5.4199999999999998E-2</v>
      </c>
      <c r="AV135" s="28">
        <v>-2.1700000000000001E-2</v>
      </c>
      <c r="AW135" s="30">
        <v>-172065490.99970001</v>
      </c>
      <c r="AX135" s="30">
        <v>-1479984452.9998</v>
      </c>
      <c r="AY135" s="29">
        <v>446585890.99860001</v>
      </c>
      <c r="AZ135" s="29">
        <v>6940328835.9982996</v>
      </c>
      <c r="BA135" s="29">
        <v>815169462.49590003</v>
      </c>
      <c r="BB135">
        <v>0</v>
      </c>
      <c r="BC135" s="25">
        <v>0</v>
      </c>
      <c r="BD135">
        <v>0</v>
      </c>
      <c r="BE135">
        <v>0</v>
      </c>
      <c r="BF135">
        <v>0</v>
      </c>
      <c r="BG135">
        <v>0</v>
      </c>
    </row>
    <row r="136" spans="1:59" x14ac:dyDescent="0.35">
      <c r="A136" t="s">
        <v>213</v>
      </c>
      <c r="B136" s="20">
        <v>2.14</v>
      </c>
      <c r="C136" s="20">
        <v>0.11</v>
      </c>
      <c r="D136" s="34">
        <v>5.4199999999999998E-2</v>
      </c>
      <c r="E136" s="18">
        <v>2.02</v>
      </c>
      <c r="F136" s="18">
        <v>2.0099999999999998</v>
      </c>
      <c r="G136" s="20">
        <v>2.15</v>
      </c>
      <c r="H136">
        <v>2.0299999999999998</v>
      </c>
      <c r="I136" s="16">
        <v>3314000</v>
      </c>
      <c r="J136" s="16">
        <v>6999310</v>
      </c>
      <c r="K136" s="21">
        <v>1592960</v>
      </c>
      <c r="L136">
        <v>2.7</v>
      </c>
      <c r="M136">
        <v>1.48</v>
      </c>
      <c r="N136">
        <v>2</v>
      </c>
      <c r="O136">
        <v>1.76</v>
      </c>
      <c r="P136">
        <v>2.2000000000000002</v>
      </c>
      <c r="Q136">
        <v>2.44</v>
      </c>
      <c r="R136" s="22">
        <v>1.9590000000000001</v>
      </c>
      <c r="S136" s="22">
        <v>2.0733999999999999</v>
      </c>
      <c r="T136" s="22">
        <v>2.0041000000000002</v>
      </c>
      <c r="U136" s="22">
        <v>1.8926499999999999</v>
      </c>
      <c r="V136" s="22">
        <v>2.0106946212999999</v>
      </c>
      <c r="W136" s="22">
        <v>2.0152176718999999</v>
      </c>
      <c r="X136" s="22">
        <v>1.9928621836</v>
      </c>
      <c r="Y136" s="22">
        <v>1.9422587522999999</v>
      </c>
      <c r="Z136" s="22" t="s">
        <v>551</v>
      </c>
      <c r="AA136" s="23" t="s">
        <v>480</v>
      </c>
      <c r="AB136" s="24" t="s">
        <v>558</v>
      </c>
      <c r="AC136" s="22">
        <v>56.284963171800001</v>
      </c>
      <c r="AD136" s="24" t="s">
        <v>552</v>
      </c>
      <c r="AE136" s="24">
        <v>-2.1771346E-3</v>
      </c>
      <c r="AF136" s="25">
        <v>7.3999999999999996E-2</v>
      </c>
      <c r="AG136" t="s">
        <v>482</v>
      </c>
      <c r="AH136" s="22">
        <v>80.1148742325</v>
      </c>
      <c r="AI136" s="24">
        <v>39.6825396825</v>
      </c>
      <c r="AJ136" s="22">
        <v>-53.571428571399998</v>
      </c>
      <c r="AK136" s="26">
        <v>8544200</v>
      </c>
      <c r="AL136" s="26">
        <v>6184533</v>
      </c>
      <c r="AM136" s="26">
        <v>5057500</v>
      </c>
      <c r="AN136" s="30">
        <v>17367984</v>
      </c>
      <c r="AO136" s="30">
        <v>12460924.666666601</v>
      </c>
      <c r="AP136" s="30">
        <v>10133001</v>
      </c>
      <c r="AQ136" s="22" t="s">
        <v>566</v>
      </c>
      <c r="AR136" s="22" t="s">
        <v>581</v>
      </c>
      <c r="AS136" s="24" t="s">
        <v>555</v>
      </c>
      <c r="AT136" s="28">
        <v>-4.0399999999999998E-2</v>
      </c>
      <c r="AU136" s="27">
        <v>0.17580000000000001</v>
      </c>
      <c r="AV136" s="27">
        <v>3.3799999999999997E-2</v>
      </c>
      <c r="AW136" s="29">
        <v>2640889.9996000002</v>
      </c>
      <c r="AX136" s="30">
        <v>-3003740.0005000001</v>
      </c>
      <c r="AY136" s="30">
        <v>-2638090.0005999999</v>
      </c>
      <c r="AZ136" s="30">
        <v>-30236620.000700001</v>
      </c>
      <c r="BA136" s="30">
        <v>-32559230.000799999</v>
      </c>
      <c r="BB136">
        <v>0</v>
      </c>
      <c r="BC136" s="25">
        <v>0</v>
      </c>
      <c r="BD136">
        <v>0</v>
      </c>
      <c r="BE136">
        <v>0</v>
      </c>
      <c r="BF136">
        <v>42.8</v>
      </c>
      <c r="BG136">
        <v>0</v>
      </c>
    </row>
    <row r="137" spans="1:59" x14ac:dyDescent="0.35">
      <c r="A137" t="s">
        <v>440</v>
      </c>
      <c r="B137" s="18">
        <v>8.3000000000000007</v>
      </c>
      <c r="C137" s="18">
        <v>-0.01</v>
      </c>
      <c r="D137" s="19">
        <v>-1.1999999999999999E-3</v>
      </c>
      <c r="E137" s="18">
        <v>8.1999999999999993</v>
      </c>
      <c r="F137" s="18">
        <v>8.1999999999999993</v>
      </c>
      <c r="G137" s="31">
        <v>8.31</v>
      </c>
      <c r="H137">
        <v>8.31</v>
      </c>
      <c r="I137" s="16">
        <v>19100</v>
      </c>
      <c r="J137" s="16">
        <v>158540</v>
      </c>
      <c r="K137" s="31">
        <v>0</v>
      </c>
      <c r="L137">
        <v>9.07</v>
      </c>
      <c r="M137">
        <v>8</v>
      </c>
      <c r="N137">
        <v>8.25</v>
      </c>
      <c r="O137">
        <v>7.3</v>
      </c>
      <c r="P137">
        <v>8.31</v>
      </c>
      <c r="Q137">
        <v>8.68</v>
      </c>
      <c r="R137" s="23">
        <v>8.3049999999999997</v>
      </c>
      <c r="S137" s="23">
        <v>8.3241999999999994</v>
      </c>
      <c r="T137" s="23">
        <v>8.3466000000000005</v>
      </c>
      <c r="U137" s="23">
        <v>8.5266000000000002</v>
      </c>
      <c r="V137" s="23">
        <v>8.3076179190000001</v>
      </c>
      <c r="W137" s="23">
        <v>8.3243283204999994</v>
      </c>
      <c r="X137" s="23">
        <v>8.3766692459000005</v>
      </c>
      <c r="Y137" s="23">
        <v>8.5134912708999995</v>
      </c>
      <c r="Z137" s="24" t="s">
        <v>558</v>
      </c>
      <c r="AA137" s="24" t="s">
        <v>558</v>
      </c>
      <c r="AB137" s="24" t="s">
        <v>558</v>
      </c>
      <c r="AC137" s="23">
        <v>45.662888040299997</v>
      </c>
      <c r="AD137" s="24" t="s">
        <v>552</v>
      </c>
      <c r="AE137" s="24">
        <v>-7.0081715000000003E-3</v>
      </c>
      <c r="AF137" s="25">
        <v>4.7999999999999996E-3</v>
      </c>
      <c r="AG137" t="s">
        <v>481</v>
      </c>
      <c r="AH137" s="23">
        <v>-245.3333333333</v>
      </c>
      <c r="AI137" s="22">
        <v>87.445887445899999</v>
      </c>
      <c r="AJ137" s="22">
        <v>-9.0909090909000003</v>
      </c>
      <c r="AK137" s="36">
        <v>16030</v>
      </c>
      <c r="AL137" s="26">
        <v>20660</v>
      </c>
      <c r="AM137" s="26">
        <v>22135</v>
      </c>
      <c r="AN137" s="29">
        <v>127570</v>
      </c>
      <c r="AO137" s="30">
        <v>167778.6</v>
      </c>
      <c r="AP137" s="30">
        <v>180994.55</v>
      </c>
      <c r="AQ137" s="22" t="s">
        <v>566</v>
      </c>
      <c r="AR137" s="24" t="s">
        <v>555</v>
      </c>
      <c r="AS137" s="24" t="s">
        <v>555</v>
      </c>
      <c r="AT137" s="28">
        <v>-6.0000000000000001E-3</v>
      </c>
      <c r="AU137" s="33">
        <v>0</v>
      </c>
      <c r="AV137" s="33">
        <v>0</v>
      </c>
      <c r="AW137" s="24">
        <v>0</v>
      </c>
      <c r="AX137" s="24">
        <v>0</v>
      </c>
      <c r="AY137" s="30">
        <v>-161742</v>
      </c>
      <c r="AZ137" s="30">
        <v>-268440</v>
      </c>
      <c r="BA137" s="30">
        <v>-25972</v>
      </c>
      <c r="BB137">
        <v>0.14000000000000001</v>
      </c>
      <c r="BC137" s="25">
        <v>-6.6699999999999995E-2</v>
      </c>
      <c r="BD137">
        <v>59.285714285700003</v>
      </c>
      <c r="BE137">
        <v>0</v>
      </c>
      <c r="BF137">
        <v>5.4966887416999999</v>
      </c>
      <c r="BG137">
        <v>0</v>
      </c>
    </row>
    <row r="138" spans="1:59" x14ac:dyDescent="0.35">
      <c r="A138" t="s">
        <v>215</v>
      </c>
      <c r="B138" s="18">
        <v>13</v>
      </c>
      <c r="C138" s="18">
        <v>-0.2</v>
      </c>
      <c r="D138" s="19">
        <v>-1.52E-2</v>
      </c>
      <c r="E138" s="20">
        <v>13.5</v>
      </c>
      <c r="F138" s="18">
        <v>12.88</v>
      </c>
      <c r="G138" s="20">
        <v>13.5</v>
      </c>
      <c r="H138">
        <v>13.2</v>
      </c>
      <c r="I138" s="16">
        <v>2400</v>
      </c>
      <c r="J138" s="16">
        <v>31680</v>
      </c>
      <c r="K138" s="21">
        <v>2600</v>
      </c>
      <c r="L138">
        <v>16.5</v>
      </c>
      <c r="M138">
        <v>11</v>
      </c>
      <c r="N138">
        <v>12.83</v>
      </c>
      <c r="O138">
        <v>12.31</v>
      </c>
      <c r="P138">
        <v>13.75</v>
      </c>
      <c r="Q138">
        <v>14.23</v>
      </c>
      <c r="R138" s="23">
        <v>13.260999999999999</v>
      </c>
      <c r="S138" s="23">
        <v>13.260400000000001</v>
      </c>
      <c r="T138" s="22">
        <v>12.743600000000001</v>
      </c>
      <c r="U138" s="22">
        <v>12.5162</v>
      </c>
      <c r="V138" s="23">
        <v>13.311291320800001</v>
      </c>
      <c r="W138" s="23">
        <v>13.1965265289</v>
      </c>
      <c r="X138" s="22">
        <v>12.9211166074</v>
      </c>
      <c r="Y138" s="22">
        <v>12.5872365311</v>
      </c>
      <c r="Z138" s="24" t="s">
        <v>558</v>
      </c>
      <c r="AA138" s="24" t="s">
        <v>558</v>
      </c>
      <c r="AB138" s="22" t="s">
        <v>551</v>
      </c>
      <c r="AC138" s="23">
        <v>46.419994047700001</v>
      </c>
      <c r="AD138" s="24" t="s">
        <v>552</v>
      </c>
      <c r="AE138" s="24">
        <v>-1.51982608E-2</v>
      </c>
      <c r="AF138" s="25">
        <v>4.0899999999999999E-2</v>
      </c>
      <c r="AG138" t="s">
        <v>552</v>
      </c>
      <c r="AH138" s="24">
        <v>-33.1193838254</v>
      </c>
      <c r="AI138" s="23">
        <v>34.222222222200003</v>
      </c>
      <c r="AJ138" s="23">
        <v>-66.666666666699996</v>
      </c>
      <c r="AK138" s="26">
        <v>41390</v>
      </c>
      <c r="AL138" s="26">
        <v>28747</v>
      </c>
      <c r="AM138" s="26">
        <v>26355</v>
      </c>
      <c r="AN138" s="30">
        <v>551882.4</v>
      </c>
      <c r="AO138" s="30">
        <v>383461.6</v>
      </c>
      <c r="AP138" s="30">
        <v>349523.3</v>
      </c>
      <c r="AQ138" s="23" t="s">
        <v>553</v>
      </c>
      <c r="AR138" s="24" t="s">
        <v>555</v>
      </c>
      <c r="AS138" s="24" t="s">
        <v>555</v>
      </c>
      <c r="AT138" s="33">
        <v>0</v>
      </c>
      <c r="AU138" s="33">
        <v>0</v>
      </c>
      <c r="AV138" s="28">
        <v>-7.6E-3</v>
      </c>
      <c r="AW138" s="29">
        <v>3694274</v>
      </c>
      <c r="AX138" s="29">
        <v>3708054</v>
      </c>
      <c r="AY138" s="29">
        <v>3721246</v>
      </c>
      <c r="AZ138" s="29">
        <v>3783366</v>
      </c>
      <c r="BA138" s="30">
        <v>-22298230</v>
      </c>
      <c r="BB138">
        <v>0.57999999999999996</v>
      </c>
      <c r="BC138" s="25">
        <v>-0.42570000000000002</v>
      </c>
      <c r="BD138">
        <v>22.4137931034</v>
      </c>
      <c r="BE138">
        <v>0</v>
      </c>
      <c r="BF138">
        <v>1.7015706805999999</v>
      </c>
      <c r="BG138">
        <v>0</v>
      </c>
    </row>
    <row r="139" spans="1:59" x14ac:dyDescent="0.35">
      <c r="A139" t="s">
        <v>217</v>
      </c>
      <c r="B139" s="31">
        <v>0.7</v>
      </c>
      <c r="C139" s="31">
        <v>0</v>
      </c>
      <c r="D139" s="32">
        <v>0</v>
      </c>
      <c r="E139" s="31">
        <v>0.7</v>
      </c>
      <c r="F139" s="18">
        <v>0.69</v>
      </c>
      <c r="G139" s="20">
        <v>0.72</v>
      </c>
      <c r="H139">
        <v>0.7</v>
      </c>
      <c r="I139" s="16">
        <v>1068000</v>
      </c>
      <c r="J139" s="16">
        <v>743040</v>
      </c>
      <c r="K139" s="31">
        <v>0</v>
      </c>
      <c r="L139">
        <v>1.35</v>
      </c>
      <c r="M139">
        <v>0.69</v>
      </c>
      <c r="N139">
        <v>0.7</v>
      </c>
      <c r="O139">
        <v>0.7</v>
      </c>
      <c r="P139">
        <v>0.73</v>
      </c>
      <c r="Q139">
        <v>0.8</v>
      </c>
      <c r="R139" s="23">
        <v>0.751</v>
      </c>
      <c r="S139" s="23">
        <v>0.75960000000000005</v>
      </c>
      <c r="T139" s="23">
        <v>0.79659999999999997</v>
      </c>
      <c r="U139" s="23">
        <v>0.90680000000000005</v>
      </c>
      <c r="V139" s="23">
        <v>0.73878872409999996</v>
      </c>
      <c r="W139" s="23">
        <v>0.76296054869999996</v>
      </c>
      <c r="X139" s="23">
        <v>0.80791905109999995</v>
      </c>
      <c r="Y139" s="23">
        <v>0.89448087009999999</v>
      </c>
      <c r="Z139" s="23" t="s">
        <v>480</v>
      </c>
      <c r="AA139" s="24" t="s">
        <v>558</v>
      </c>
      <c r="AB139" s="23" t="s">
        <v>480</v>
      </c>
      <c r="AC139" s="23">
        <v>34.834802227099999</v>
      </c>
      <c r="AD139" s="24" t="s">
        <v>552</v>
      </c>
      <c r="AE139" s="24">
        <v>-1.2341568400000001E-2</v>
      </c>
      <c r="AF139" s="25">
        <v>4.6300000000000001E-2</v>
      </c>
      <c r="AG139" t="s">
        <v>552</v>
      </c>
      <c r="AH139" s="23">
        <v>-108.1941129674</v>
      </c>
      <c r="AI139" s="23">
        <v>17.037037037000001</v>
      </c>
      <c r="AJ139" s="24">
        <v>-88.888888888899999</v>
      </c>
      <c r="AK139" s="36">
        <v>409800</v>
      </c>
      <c r="AL139" s="36">
        <v>297667</v>
      </c>
      <c r="AM139" s="36">
        <v>253600</v>
      </c>
      <c r="AN139" s="29">
        <v>248843</v>
      </c>
      <c r="AO139" s="29">
        <v>184693.33333333299</v>
      </c>
      <c r="AP139" s="29">
        <v>161953</v>
      </c>
      <c r="AQ139" s="24" t="s">
        <v>562</v>
      </c>
      <c r="AR139" s="24" t="s">
        <v>555</v>
      </c>
      <c r="AS139" s="24" t="s">
        <v>555</v>
      </c>
      <c r="AT139" s="28">
        <v>-5.4100000000000002E-2</v>
      </c>
      <c r="AU139" s="28">
        <v>-9.0899999999999995E-2</v>
      </c>
      <c r="AV139" s="33">
        <v>0</v>
      </c>
      <c r="AW139" s="24">
        <v>0</v>
      </c>
      <c r="AX139" s="24">
        <v>0</v>
      </c>
      <c r="AY139" s="29">
        <v>85920</v>
      </c>
      <c r="AZ139" s="29">
        <v>267660</v>
      </c>
      <c r="BA139" s="30">
        <v>-1779050.0001999999</v>
      </c>
      <c r="BB139">
        <v>7.0000000000000007E-2</v>
      </c>
      <c r="BC139" s="25">
        <v>0.16669999999999999</v>
      </c>
      <c r="BD139">
        <v>10</v>
      </c>
      <c r="BE139">
        <v>0</v>
      </c>
      <c r="BF139">
        <v>0.48275862069999997</v>
      </c>
      <c r="BG139">
        <v>0</v>
      </c>
    </row>
    <row r="140" spans="1:59" x14ac:dyDescent="0.35">
      <c r="A140" t="s">
        <v>219</v>
      </c>
      <c r="B140" s="31">
        <v>0.13500000000000001</v>
      </c>
      <c r="C140" s="31">
        <v>0</v>
      </c>
      <c r="D140" s="32">
        <v>0</v>
      </c>
      <c r="E140" s="18">
        <v>0.13400000000000001</v>
      </c>
      <c r="F140" s="18">
        <v>0.13300000000000001</v>
      </c>
      <c r="G140" s="31">
        <v>0.13500000000000001</v>
      </c>
      <c r="H140">
        <v>0.13500000000000001</v>
      </c>
      <c r="I140" s="16">
        <v>4680000</v>
      </c>
      <c r="J140" s="16">
        <v>624780</v>
      </c>
      <c r="K140" s="21">
        <v>13400</v>
      </c>
      <c r="L140">
        <v>0.20499999999999999</v>
      </c>
      <c r="M140">
        <v>0.13300000000000001</v>
      </c>
      <c r="N140">
        <v>0.13300000000000001</v>
      </c>
      <c r="O140">
        <v>0.13300000000000001</v>
      </c>
      <c r="P140">
        <v>0.13800000000000001</v>
      </c>
      <c r="Q140">
        <v>0.154</v>
      </c>
      <c r="R140" s="23">
        <v>0.14005000000000001</v>
      </c>
      <c r="S140" s="23">
        <v>0.14104</v>
      </c>
      <c r="T140" s="23">
        <v>0.14662</v>
      </c>
      <c r="U140" s="23">
        <v>0.16281499999999999</v>
      </c>
      <c r="V140" s="23">
        <v>0.1385969265</v>
      </c>
      <c r="W140" s="23">
        <v>0.14166280780000001</v>
      </c>
      <c r="X140" s="23">
        <v>0.14802126769999999</v>
      </c>
      <c r="Y140" s="23">
        <v>0.16216556400000001</v>
      </c>
      <c r="Z140" s="23" t="s">
        <v>480</v>
      </c>
      <c r="AA140" s="24" t="s">
        <v>558</v>
      </c>
      <c r="AB140" s="24" t="s">
        <v>558</v>
      </c>
      <c r="AC140" s="23">
        <v>41.411129734399999</v>
      </c>
      <c r="AD140" s="24" t="s">
        <v>552</v>
      </c>
      <c r="AE140" s="24">
        <v>-1.2513572999999999E-3</v>
      </c>
      <c r="AF140" s="25">
        <v>2.98E-2</v>
      </c>
      <c r="AG140" t="s">
        <v>481</v>
      </c>
      <c r="AH140" s="23">
        <v>-105.5963170767</v>
      </c>
      <c r="AI140" s="24">
        <v>0</v>
      </c>
      <c r="AJ140" s="24">
        <v>-88.888888888899999</v>
      </c>
      <c r="AK140" s="26">
        <v>8426000</v>
      </c>
      <c r="AL140" s="26">
        <v>8795333</v>
      </c>
      <c r="AM140" s="26">
        <v>12513000</v>
      </c>
      <c r="AN140" s="30">
        <v>1014832</v>
      </c>
      <c r="AO140" s="30">
        <v>1142938.66666666</v>
      </c>
      <c r="AP140" s="30">
        <v>1733395</v>
      </c>
      <c r="AQ140" s="24" t="s">
        <v>555</v>
      </c>
      <c r="AR140" s="24" t="s">
        <v>555</v>
      </c>
      <c r="AS140" s="24" t="s">
        <v>555</v>
      </c>
      <c r="AT140" s="28">
        <v>-4.2599999999999999E-2</v>
      </c>
      <c r="AU140" s="28">
        <v>-4.9299999999999997E-2</v>
      </c>
      <c r="AV140" s="33">
        <v>0</v>
      </c>
      <c r="AW140" s="29">
        <v>168020</v>
      </c>
      <c r="AX140" s="29">
        <v>414739.99920000002</v>
      </c>
      <c r="AY140" s="29">
        <v>283259.99900000001</v>
      </c>
      <c r="AZ140" s="29">
        <v>1352649.9983999999</v>
      </c>
      <c r="BA140" s="29">
        <v>6917389.9976000004</v>
      </c>
      <c r="BB140">
        <v>0</v>
      </c>
      <c r="BC140" s="25">
        <v>0</v>
      </c>
      <c r="BD140">
        <v>0</v>
      </c>
      <c r="BE140">
        <v>0</v>
      </c>
      <c r="BF140">
        <v>-6.75</v>
      </c>
      <c r="BG140">
        <v>0</v>
      </c>
    </row>
    <row r="141" spans="1:59" x14ac:dyDescent="0.35">
      <c r="A141" t="s">
        <v>221</v>
      </c>
      <c r="B141" s="18">
        <v>1.52</v>
      </c>
      <c r="C141" s="18">
        <v>-0.02</v>
      </c>
      <c r="D141" s="19">
        <v>-1.2999999999999999E-2</v>
      </c>
      <c r="E141" s="18">
        <v>1.53</v>
      </c>
      <c r="F141" s="18">
        <v>1.46</v>
      </c>
      <c r="G141" s="20">
        <v>1.57</v>
      </c>
      <c r="H141">
        <v>1.54</v>
      </c>
      <c r="I141" s="16">
        <v>787000</v>
      </c>
      <c r="J141" s="16">
        <v>1166840</v>
      </c>
      <c r="K141" s="21">
        <v>11680</v>
      </c>
      <c r="L141">
        <v>1.87</v>
      </c>
      <c r="M141">
        <v>1.25</v>
      </c>
      <c r="N141">
        <v>1.46</v>
      </c>
      <c r="O141">
        <v>1.39</v>
      </c>
      <c r="P141">
        <v>1.56</v>
      </c>
      <c r="Q141">
        <v>1.74</v>
      </c>
      <c r="R141" s="23">
        <v>1.5734999999999999</v>
      </c>
      <c r="S141" s="22">
        <v>1.4765999999999999</v>
      </c>
      <c r="T141" s="22">
        <v>1.4216</v>
      </c>
      <c r="U141" s="22">
        <v>1.4024000000000001</v>
      </c>
      <c r="V141" s="23">
        <v>1.5356210395000001</v>
      </c>
      <c r="W141" s="22">
        <v>1.4911881325</v>
      </c>
      <c r="X141" s="22">
        <v>1.4485235933</v>
      </c>
      <c r="Y141" s="22">
        <v>1.4222087574</v>
      </c>
      <c r="Z141" s="23" t="s">
        <v>480</v>
      </c>
      <c r="AA141" s="22" t="s">
        <v>551</v>
      </c>
      <c r="AB141" s="24" t="s">
        <v>558</v>
      </c>
      <c r="AC141" s="23">
        <v>49.452217359400002</v>
      </c>
      <c r="AD141" s="24" t="s">
        <v>552</v>
      </c>
      <c r="AE141" s="24">
        <v>2.6255530999999999E-2</v>
      </c>
      <c r="AF141" s="25">
        <v>5.8400000000000001E-2</v>
      </c>
      <c r="AG141" t="s">
        <v>482</v>
      </c>
      <c r="AH141" s="23">
        <v>-77.509529860200004</v>
      </c>
      <c r="AI141" s="24">
        <v>25.2525252525</v>
      </c>
      <c r="AJ141" s="23">
        <v>-70.370370370399996</v>
      </c>
      <c r="AK141" s="26">
        <v>1594100</v>
      </c>
      <c r="AL141" s="26">
        <v>1672667</v>
      </c>
      <c r="AM141" s="26">
        <v>2398950</v>
      </c>
      <c r="AN141" s="30">
        <v>1789080</v>
      </c>
      <c r="AO141" s="30">
        <v>2180585.3333333302</v>
      </c>
      <c r="AP141" s="30">
        <v>3509166</v>
      </c>
      <c r="AQ141" s="24" t="s">
        <v>555</v>
      </c>
      <c r="AR141" s="24" t="s">
        <v>555</v>
      </c>
      <c r="AS141" s="24" t="s">
        <v>555</v>
      </c>
      <c r="AT141" s="27">
        <v>8.5699999999999998E-2</v>
      </c>
      <c r="AU141" s="28">
        <v>-9.5200000000000007E-2</v>
      </c>
      <c r="AV141" s="33">
        <v>0</v>
      </c>
      <c r="AW141" s="29">
        <v>27170</v>
      </c>
      <c r="AX141" s="29">
        <v>238370</v>
      </c>
      <c r="AY141" s="29">
        <v>472169.9999</v>
      </c>
      <c r="AZ141" s="29">
        <v>1326349.9998999999</v>
      </c>
      <c r="BA141" s="30">
        <v>-32639.999800000001</v>
      </c>
      <c r="BB141">
        <v>-0.06</v>
      </c>
      <c r="BC141" s="25">
        <v>0.84209999999999996</v>
      </c>
      <c r="BD141">
        <v>-25.333333333300001</v>
      </c>
      <c r="BE141">
        <v>0</v>
      </c>
      <c r="BF141">
        <v>1.3693693694</v>
      </c>
      <c r="BG141">
        <v>0</v>
      </c>
    </row>
    <row r="142" spans="1:59" x14ac:dyDescent="0.35">
      <c r="A142" t="s">
        <v>465</v>
      </c>
      <c r="B142" s="20">
        <v>3.3</v>
      </c>
      <c r="C142" s="20">
        <v>0.01</v>
      </c>
      <c r="D142" s="34">
        <v>3.0000000000000001E-3</v>
      </c>
      <c r="E142" s="18">
        <v>3.18</v>
      </c>
      <c r="F142" s="18">
        <v>3.18</v>
      </c>
      <c r="G142" s="20">
        <v>3.3</v>
      </c>
      <c r="H142">
        <v>3.29</v>
      </c>
      <c r="I142" s="16">
        <v>25000</v>
      </c>
      <c r="J142" s="16">
        <v>79620</v>
      </c>
      <c r="K142" s="31">
        <v>0</v>
      </c>
      <c r="L142">
        <v>3.95</v>
      </c>
      <c r="M142">
        <v>2.9</v>
      </c>
      <c r="N142">
        <v>3.24</v>
      </c>
      <c r="O142">
        <v>3.11</v>
      </c>
      <c r="P142">
        <v>3.44</v>
      </c>
      <c r="Q142">
        <v>3.61</v>
      </c>
      <c r="R142" s="23">
        <v>3.3650000000000002</v>
      </c>
      <c r="S142" s="22">
        <v>3.2662</v>
      </c>
      <c r="T142" s="22">
        <v>3.2273000000000001</v>
      </c>
      <c r="U142" s="23">
        <v>3.3243999999999998</v>
      </c>
      <c r="V142" s="23">
        <v>3.3524975020999999</v>
      </c>
      <c r="W142" s="22">
        <v>3.2968699670000001</v>
      </c>
      <c r="X142" s="22">
        <v>3.2668999009999999</v>
      </c>
      <c r="Y142" s="22">
        <v>3.2620520204000001</v>
      </c>
      <c r="Z142" s="22" t="s">
        <v>551</v>
      </c>
      <c r="AA142" s="22" t="s">
        <v>551</v>
      </c>
      <c r="AB142" s="24" t="s">
        <v>558</v>
      </c>
      <c r="AC142" s="23">
        <v>47.894128214799998</v>
      </c>
      <c r="AD142" s="24" t="s">
        <v>552</v>
      </c>
      <c r="AE142" s="24">
        <v>4.13751454E-2</v>
      </c>
      <c r="AF142" s="25">
        <v>5.1700000000000003E-2</v>
      </c>
      <c r="AG142" t="s">
        <v>482</v>
      </c>
      <c r="AH142" s="23">
        <v>-73.889580738899994</v>
      </c>
      <c r="AI142" s="23">
        <v>31.420289855099998</v>
      </c>
      <c r="AJ142" s="24">
        <v>-71.739130434800003</v>
      </c>
      <c r="AK142" s="26">
        <v>240900</v>
      </c>
      <c r="AL142" s="26">
        <v>167467</v>
      </c>
      <c r="AM142" s="26">
        <v>132050</v>
      </c>
      <c r="AN142" s="30">
        <v>356923</v>
      </c>
      <c r="AO142" s="30">
        <v>260804</v>
      </c>
      <c r="AP142" s="30">
        <v>216507.5</v>
      </c>
      <c r="AQ142" s="22" t="s">
        <v>556</v>
      </c>
      <c r="AR142" s="24" t="s">
        <v>555</v>
      </c>
      <c r="AS142" s="24" t="s">
        <v>555</v>
      </c>
      <c r="AT142" s="27">
        <v>7.4899999999999994E-2</v>
      </c>
      <c r="AU142" s="27">
        <v>3.0000000000000001E-3</v>
      </c>
      <c r="AV142" s="28">
        <v>-7.0400000000000004E-2</v>
      </c>
      <c r="AW142" s="24">
        <v>0</v>
      </c>
      <c r="AX142" s="24">
        <v>0</v>
      </c>
      <c r="AY142" s="29">
        <v>36890</v>
      </c>
      <c r="AZ142" s="30">
        <v>-16970</v>
      </c>
      <c r="BA142" s="29">
        <v>705230</v>
      </c>
      <c r="BB142">
        <v>-0.01</v>
      </c>
      <c r="BC142" s="25">
        <v>0</v>
      </c>
      <c r="BD142">
        <v>-330</v>
      </c>
      <c r="BE142">
        <v>0</v>
      </c>
      <c r="BF142">
        <v>-27.5</v>
      </c>
      <c r="BG142">
        <v>0</v>
      </c>
    </row>
    <row r="143" spans="1:59" x14ac:dyDescent="0.35">
      <c r="A143" t="s">
        <v>223</v>
      </c>
      <c r="B143" s="31">
        <v>282</v>
      </c>
      <c r="C143" s="31">
        <v>0</v>
      </c>
      <c r="D143" s="32">
        <v>0</v>
      </c>
      <c r="E143" s="20">
        <v>285</v>
      </c>
      <c r="F143" s="18">
        <v>281.39999999999998</v>
      </c>
      <c r="G143" s="20">
        <v>289.39999999999998</v>
      </c>
      <c r="H143">
        <v>282</v>
      </c>
      <c r="I143" s="16">
        <v>1269870</v>
      </c>
      <c r="J143" s="16">
        <v>363248974</v>
      </c>
      <c r="K143" s="21">
        <v>190840044</v>
      </c>
      <c r="L143">
        <v>295</v>
      </c>
      <c r="M143">
        <v>182.1</v>
      </c>
      <c r="N143">
        <v>281</v>
      </c>
      <c r="O143">
        <v>272</v>
      </c>
      <c r="P143">
        <v>288.5</v>
      </c>
      <c r="Q143">
        <v>294.5</v>
      </c>
      <c r="R143" s="23">
        <v>285.83999999999997</v>
      </c>
      <c r="S143" s="22">
        <v>270.02800000000002</v>
      </c>
      <c r="T143" s="22">
        <v>259.51400000000001</v>
      </c>
      <c r="U143" s="22">
        <v>239.83600000000001</v>
      </c>
      <c r="V143" s="23">
        <v>282.569209951</v>
      </c>
      <c r="W143" s="22">
        <v>273.54229734659998</v>
      </c>
      <c r="X143" s="22">
        <v>261.70293943090002</v>
      </c>
      <c r="Y143" s="22">
        <v>247.528595196</v>
      </c>
      <c r="Z143" s="23" t="s">
        <v>480</v>
      </c>
      <c r="AA143" s="22" t="s">
        <v>551</v>
      </c>
      <c r="AB143" s="22" t="s">
        <v>551</v>
      </c>
      <c r="AC143" s="23">
        <v>51.744227817899997</v>
      </c>
      <c r="AD143" s="24" t="s">
        <v>552</v>
      </c>
      <c r="AE143" s="23">
        <v>4.4330563848000004</v>
      </c>
      <c r="AF143" s="25">
        <v>2.6599999999999999E-2</v>
      </c>
      <c r="AG143" t="s">
        <v>481</v>
      </c>
      <c r="AH143" s="24">
        <v>-34.238822863599999</v>
      </c>
      <c r="AI143" s="23">
        <v>54.347826087000001</v>
      </c>
      <c r="AJ143" s="24">
        <v>-45.652173912999999</v>
      </c>
      <c r="AK143" s="36">
        <v>712976</v>
      </c>
      <c r="AL143" s="36">
        <v>752709</v>
      </c>
      <c r="AM143" s="36">
        <v>737898</v>
      </c>
      <c r="AN143" s="29">
        <v>180659192.40000001</v>
      </c>
      <c r="AO143" s="29">
        <v>200373255.86666599</v>
      </c>
      <c r="AP143" s="29">
        <v>199754120.09999999</v>
      </c>
      <c r="AQ143" s="24" t="s">
        <v>555</v>
      </c>
      <c r="AR143" s="24" t="s">
        <v>555</v>
      </c>
      <c r="AS143" s="24" t="s">
        <v>555</v>
      </c>
      <c r="AT143" s="27">
        <v>0.11459999999999999</v>
      </c>
      <c r="AU143" s="28">
        <v>-9.7999999999999997E-3</v>
      </c>
      <c r="AV143" s="28">
        <v>-1.0500000000000001E-2</v>
      </c>
      <c r="AW143" s="29">
        <v>185679562.00009999</v>
      </c>
      <c r="AX143" s="30">
        <v>-173013557.99990001</v>
      </c>
      <c r="AY143" s="29">
        <v>785224980.00049996</v>
      </c>
      <c r="AZ143" s="29">
        <v>442957430.00089997</v>
      </c>
      <c r="BA143" s="29">
        <v>665109574.00090003</v>
      </c>
      <c r="BB143">
        <v>6.38</v>
      </c>
      <c r="BC143" s="25">
        <v>0.25340000000000001</v>
      </c>
      <c r="BD143">
        <v>44.200626959200001</v>
      </c>
      <c r="BE143">
        <v>0</v>
      </c>
      <c r="BF143">
        <v>7.7323827804</v>
      </c>
      <c r="BG143">
        <v>0</v>
      </c>
    </row>
    <row r="144" spans="1:59" x14ac:dyDescent="0.35">
      <c r="A144" t="s">
        <v>225</v>
      </c>
      <c r="B144" s="18">
        <v>72.5</v>
      </c>
      <c r="C144" s="18">
        <v>-2.0499999999999998</v>
      </c>
      <c r="D144" s="19">
        <v>-2.75E-2</v>
      </c>
      <c r="E144" s="18">
        <v>74.5</v>
      </c>
      <c r="F144" s="18">
        <v>72.5</v>
      </c>
      <c r="G144" s="18">
        <v>74.5</v>
      </c>
      <c r="H144">
        <v>74.55</v>
      </c>
      <c r="I144" s="16">
        <v>3131660</v>
      </c>
      <c r="J144" s="16">
        <v>228227813.5</v>
      </c>
      <c r="K144" s="35">
        <v>-167644665</v>
      </c>
      <c r="L144">
        <v>87.15</v>
      </c>
      <c r="M144">
        <v>66.55</v>
      </c>
      <c r="N144">
        <v>72.25</v>
      </c>
      <c r="O144">
        <v>67.900000000000006</v>
      </c>
      <c r="P144">
        <v>76.28</v>
      </c>
      <c r="Q144">
        <v>78.88</v>
      </c>
      <c r="R144" s="23">
        <v>75.325000000000003</v>
      </c>
      <c r="S144" s="23">
        <v>75.426000000000002</v>
      </c>
      <c r="T144" s="23">
        <v>74.898499999999999</v>
      </c>
      <c r="U144" s="23">
        <v>76.611000000000004</v>
      </c>
      <c r="V144" s="23">
        <v>75.150566683099996</v>
      </c>
      <c r="W144" s="23">
        <v>75.234224146599999</v>
      </c>
      <c r="X144" s="23">
        <v>75.229288201200006</v>
      </c>
      <c r="Y144" s="23">
        <v>75.723285394599998</v>
      </c>
      <c r="Z144" s="23" t="s">
        <v>480</v>
      </c>
      <c r="AA144" s="24" t="s">
        <v>558</v>
      </c>
      <c r="AB144" s="24" t="s">
        <v>558</v>
      </c>
      <c r="AC144" s="23">
        <v>39.657978788599998</v>
      </c>
      <c r="AD144" s="24" t="s">
        <v>552</v>
      </c>
      <c r="AE144" s="23">
        <v>-0.32200364869999998</v>
      </c>
      <c r="AF144" s="25">
        <v>2.8299999999999999E-2</v>
      </c>
      <c r="AG144" t="s">
        <v>481</v>
      </c>
      <c r="AH144" s="23">
        <v>-109.6424334858</v>
      </c>
      <c r="AI144" s="23">
        <v>34.310451453299997</v>
      </c>
      <c r="AJ144" s="23">
        <v>-89.795918367300004</v>
      </c>
      <c r="AK144" s="36">
        <v>1701923</v>
      </c>
      <c r="AL144" s="36">
        <v>1872582</v>
      </c>
      <c r="AM144" s="36">
        <v>1861080</v>
      </c>
      <c r="AN144" s="29">
        <v>113836527.15000001</v>
      </c>
      <c r="AO144" s="29">
        <v>130946459.09999999</v>
      </c>
      <c r="AP144" s="29">
        <v>133489635.375</v>
      </c>
      <c r="AQ144" s="23" t="s">
        <v>560</v>
      </c>
      <c r="AR144" s="24" t="s">
        <v>555</v>
      </c>
      <c r="AS144" s="24" t="s">
        <v>555</v>
      </c>
      <c r="AT144" s="27">
        <v>5.4999999999999997E-3</v>
      </c>
      <c r="AU144" s="28">
        <v>-5.2299999999999999E-2</v>
      </c>
      <c r="AV144" s="28">
        <v>-3.9699999999999999E-2</v>
      </c>
      <c r="AW144" s="30">
        <v>-250087836</v>
      </c>
      <c r="AX144" s="30">
        <v>-974433224.00020003</v>
      </c>
      <c r="AY144" s="30">
        <v>-1185898046.0002</v>
      </c>
      <c r="AZ144" s="30">
        <v>-1202006283.0006001</v>
      </c>
      <c r="BA144" s="30">
        <v>-1565291821.9981999</v>
      </c>
      <c r="BB144">
        <v>2.97</v>
      </c>
      <c r="BC144" s="25">
        <v>-7.7600000000000002E-2</v>
      </c>
      <c r="BD144">
        <v>24.410774410799998</v>
      </c>
      <c r="BE144">
        <v>0</v>
      </c>
      <c r="BF144">
        <v>1.9749387088000001</v>
      </c>
      <c r="BG144">
        <v>0</v>
      </c>
    </row>
    <row r="145" spans="1:59" x14ac:dyDescent="0.35">
      <c r="A145" t="s">
        <v>227</v>
      </c>
      <c r="B145" s="18">
        <v>5.21</v>
      </c>
      <c r="C145" s="18">
        <v>-7.0000000000000007E-2</v>
      </c>
      <c r="D145" s="19">
        <v>-1.3299999999999999E-2</v>
      </c>
      <c r="E145" s="20">
        <v>5.31</v>
      </c>
      <c r="F145" s="18">
        <v>5.21</v>
      </c>
      <c r="G145" s="20">
        <v>5.31</v>
      </c>
      <c r="H145">
        <v>5.28</v>
      </c>
      <c r="I145" s="16">
        <v>26000</v>
      </c>
      <c r="J145" s="16">
        <v>136324</v>
      </c>
      <c r="K145" s="31">
        <v>0</v>
      </c>
      <c r="L145">
        <v>7.95</v>
      </c>
      <c r="M145">
        <v>4</v>
      </c>
      <c r="N145">
        <v>4.8600000000000003</v>
      </c>
      <c r="O145">
        <v>4.7</v>
      </c>
      <c r="P145">
        <v>6.02</v>
      </c>
      <c r="Q145">
        <v>7.04</v>
      </c>
      <c r="R145" s="23">
        <v>5.3795000000000002</v>
      </c>
      <c r="S145" s="23">
        <v>5.3997999999999999</v>
      </c>
      <c r="T145" s="23">
        <v>5.2199</v>
      </c>
      <c r="U145" s="22">
        <v>4.9568500000000002</v>
      </c>
      <c r="V145" s="23">
        <v>5.3233914931999999</v>
      </c>
      <c r="W145" s="23">
        <v>5.3444190782999996</v>
      </c>
      <c r="X145" s="23">
        <v>5.2458398467</v>
      </c>
      <c r="Y145" s="22">
        <v>5.0824097141999998</v>
      </c>
      <c r="Z145" s="23" t="s">
        <v>480</v>
      </c>
      <c r="AA145" s="24" t="s">
        <v>558</v>
      </c>
      <c r="AB145" s="24" t="s">
        <v>558</v>
      </c>
      <c r="AC145" s="23">
        <v>48.091707834700003</v>
      </c>
      <c r="AD145" s="24" t="s">
        <v>552</v>
      </c>
      <c r="AE145" s="24">
        <v>-6.6324828000000002E-2</v>
      </c>
      <c r="AF145" s="25">
        <v>7.8899999999999998E-2</v>
      </c>
      <c r="AG145" t="s">
        <v>482</v>
      </c>
      <c r="AH145" s="24">
        <v>-46.6625842009</v>
      </c>
      <c r="AI145" s="24">
        <v>23.261390887299999</v>
      </c>
      <c r="AJ145" s="23">
        <v>-71.223021582699999</v>
      </c>
      <c r="AK145" s="36">
        <v>12560</v>
      </c>
      <c r="AL145" s="36">
        <v>8880</v>
      </c>
      <c r="AM145" s="36">
        <v>10440</v>
      </c>
      <c r="AN145" s="29">
        <v>66798.3</v>
      </c>
      <c r="AO145" s="29">
        <v>47316.333333333299</v>
      </c>
      <c r="AP145" s="29">
        <v>57045.05</v>
      </c>
      <c r="AQ145" s="23" t="s">
        <v>560</v>
      </c>
      <c r="AR145" s="24" t="s">
        <v>555</v>
      </c>
      <c r="AS145" s="24" t="s">
        <v>555</v>
      </c>
      <c r="AT145" s="28">
        <v>-0.13170000000000001</v>
      </c>
      <c r="AU145" s="28">
        <v>-1.8800000000000001E-2</v>
      </c>
      <c r="AV145" s="27">
        <v>5.04E-2</v>
      </c>
      <c r="AW145" s="24">
        <v>0</v>
      </c>
      <c r="AX145" s="24">
        <v>0</v>
      </c>
      <c r="AY145" s="29">
        <v>38880</v>
      </c>
      <c r="AZ145" s="30">
        <v>-52509.999900000003</v>
      </c>
      <c r="BA145" s="29">
        <v>92919.000499999995</v>
      </c>
      <c r="BB145">
        <v>1.1100000000000001</v>
      </c>
      <c r="BC145" s="25">
        <v>0.30590000000000001</v>
      </c>
      <c r="BD145">
        <v>4.6936936937000002</v>
      </c>
      <c r="BE145">
        <v>0</v>
      </c>
      <c r="BF145">
        <v>0.71077762619999996</v>
      </c>
      <c r="BG145">
        <v>0</v>
      </c>
    </row>
    <row r="146" spans="1:59" x14ac:dyDescent="0.35">
      <c r="A146" t="s">
        <v>229</v>
      </c>
      <c r="B146" s="31">
        <v>4.29</v>
      </c>
      <c r="C146" s="31">
        <v>0</v>
      </c>
      <c r="D146" s="32">
        <v>0</v>
      </c>
      <c r="E146" s="31">
        <v>4.29</v>
      </c>
      <c r="F146" s="31">
        <v>4.29</v>
      </c>
      <c r="G146" s="31">
        <v>4.29</v>
      </c>
      <c r="H146">
        <v>4.29</v>
      </c>
      <c r="I146" s="16">
        <v>1000</v>
      </c>
      <c r="J146" s="16">
        <v>4290</v>
      </c>
      <c r="K146" s="31">
        <v>0</v>
      </c>
      <c r="L146">
        <v>5.61</v>
      </c>
      <c r="M146">
        <v>4.01</v>
      </c>
      <c r="N146">
        <v>4.2300000000000004</v>
      </c>
      <c r="O146">
        <v>4.03</v>
      </c>
      <c r="P146">
        <v>4.88</v>
      </c>
      <c r="Q146">
        <v>5.6</v>
      </c>
      <c r="R146" s="23">
        <v>4.4204999999999997</v>
      </c>
      <c r="S146" s="23">
        <v>4.2939999999999996</v>
      </c>
      <c r="T146" s="23">
        <v>4.4991000000000003</v>
      </c>
      <c r="U146" s="23">
        <v>4.5146499999999996</v>
      </c>
      <c r="V146" s="23">
        <v>4.4206817075</v>
      </c>
      <c r="W146" s="23">
        <v>4.3758968296000003</v>
      </c>
      <c r="X146" s="23">
        <v>4.4117568571000003</v>
      </c>
      <c r="Y146" s="23">
        <v>4.3063361072999999</v>
      </c>
      <c r="Z146" s="22" t="s">
        <v>551</v>
      </c>
      <c r="AA146" s="24" t="s">
        <v>558</v>
      </c>
      <c r="AB146" s="23" t="s">
        <v>480</v>
      </c>
      <c r="AC146" s="23">
        <v>47.4767466642</v>
      </c>
      <c r="AD146" s="24" t="s">
        <v>552</v>
      </c>
      <c r="AE146" s="24">
        <v>8.8007004200000002E-2</v>
      </c>
      <c r="AF146" s="25">
        <v>3.9899999999999998E-2</v>
      </c>
      <c r="AG146" t="s">
        <v>552</v>
      </c>
      <c r="AH146" s="24">
        <v>-27.462519265800001</v>
      </c>
      <c r="AI146" s="23">
        <v>24.742268041199999</v>
      </c>
      <c r="AJ146" s="24">
        <v>-73.195876288700006</v>
      </c>
      <c r="AK146" s="26">
        <v>2500</v>
      </c>
      <c r="AL146" s="26">
        <v>7467</v>
      </c>
      <c r="AM146" s="26">
        <v>6050</v>
      </c>
      <c r="AN146" s="30">
        <v>11222</v>
      </c>
      <c r="AO146" s="30">
        <v>31789.333333333299</v>
      </c>
      <c r="AP146" s="30">
        <v>25713.5</v>
      </c>
      <c r="AQ146" s="22" t="s">
        <v>556</v>
      </c>
      <c r="AR146" s="22" t="s">
        <v>557</v>
      </c>
      <c r="AS146" s="22" t="s">
        <v>569</v>
      </c>
      <c r="AT146" s="27">
        <v>6.4500000000000002E-2</v>
      </c>
      <c r="AU146" s="27">
        <v>1.4200000000000001E-2</v>
      </c>
      <c r="AV146" s="33">
        <v>0</v>
      </c>
      <c r="AW146" s="29">
        <v>4880</v>
      </c>
      <c r="AX146" s="29">
        <v>43780</v>
      </c>
      <c r="AY146" s="29">
        <v>56100</v>
      </c>
      <c r="AZ146" s="30">
        <v>-357560</v>
      </c>
      <c r="BA146" s="30">
        <v>-1935951</v>
      </c>
      <c r="BB146">
        <v>0.01</v>
      </c>
      <c r="BC146" s="25">
        <v>1.2</v>
      </c>
      <c r="BD146">
        <v>429</v>
      </c>
      <c r="BE146">
        <v>0</v>
      </c>
      <c r="BF146">
        <v>1.2543859649</v>
      </c>
      <c r="BG146">
        <v>0</v>
      </c>
    </row>
    <row r="147" spans="1:59" x14ac:dyDescent="0.35">
      <c r="A147" t="s">
        <v>631</v>
      </c>
      <c r="B147" s="18">
        <v>5.22</v>
      </c>
      <c r="C147" s="18">
        <v>-0.09</v>
      </c>
      <c r="D147" s="19">
        <v>-1.6899999999999998E-2</v>
      </c>
      <c r="E147" s="18">
        <v>5.22</v>
      </c>
      <c r="F147" s="18">
        <v>5.22</v>
      </c>
      <c r="G147" s="18">
        <v>5.22</v>
      </c>
      <c r="H147">
        <v>5.31</v>
      </c>
      <c r="I147" s="16">
        <v>2000</v>
      </c>
      <c r="J147" s="16">
        <v>10440</v>
      </c>
      <c r="K147" s="31">
        <v>0</v>
      </c>
      <c r="L147">
        <v>6.88</v>
      </c>
      <c r="M147">
        <v>4.32</v>
      </c>
      <c r="N147">
        <v>5.16</v>
      </c>
      <c r="O147">
        <v>4.4800000000000004</v>
      </c>
      <c r="P147">
        <v>5.38</v>
      </c>
      <c r="Q147">
        <v>6.24</v>
      </c>
      <c r="R147" s="23">
        <v>5.4394999999999998</v>
      </c>
      <c r="S147" s="23">
        <v>5.3394000000000004</v>
      </c>
      <c r="T147" s="23">
        <v>5.3738000000000001</v>
      </c>
      <c r="U147" s="23">
        <v>5.4413</v>
      </c>
      <c r="V147" s="23">
        <v>5.4205859083999997</v>
      </c>
      <c r="W147" s="23">
        <v>5.4002592150000002</v>
      </c>
      <c r="X147" s="23">
        <v>5.3856255954999996</v>
      </c>
      <c r="Y147" s="23">
        <v>5.3274539229000002</v>
      </c>
      <c r="Z147" s="22" t="s">
        <v>551</v>
      </c>
      <c r="AA147" s="24" t="s">
        <v>558</v>
      </c>
      <c r="AB147" s="24" t="s">
        <v>558</v>
      </c>
      <c r="AC147" s="23">
        <v>42.722863004799997</v>
      </c>
      <c r="AD147" s="24" t="s">
        <v>552</v>
      </c>
      <c r="AE147" s="24">
        <v>2.6972662800000002E-2</v>
      </c>
      <c r="AF147" s="25">
        <v>4.07E-2</v>
      </c>
      <c r="AG147" t="s">
        <v>552</v>
      </c>
      <c r="AH147" s="23">
        <v>-86.031746031699996</v>
      </c>
      <c r="AI147" s="24">
        <v>1.9125683060000001</v>
      </c>
      <c r="AJ147" s="24">
        <v>-100</v>
      </c>
      <c r="AK147" s="26">
        <v>12730</v>
      </c>
      <c r="AL147" s="26">
        <v>8780</v>
      </c>
      <c r="AM147" s="26">
        <v>7305</v>
      </c>
      <c r="AN147" s="30">
        <v>78089.3</v>
      </c>
      <c r="AO147" s="30">
        <v>53640.266666666699</v>
      </c>
      <c r="AP147" s="30">
        <v>44109.55</v>
      </c>
      <c r="AQ147" s="22" t="s">
        <v>556</v>
      </c>
      <c r="AR147" s="24" t="s">
        <v>555</v>
      </c>
      <c r="AS147" s="24" t="s">
        <v>555</v>
      </c>
      <c r="AT147" s="28">
        <v>-3.3300000000000003E-2</v>
      </c>
      <c r="AU147" s="28">
        <v>-2.4299999999999999E-2</v>
      </c>
      <c r="AV147" s="28">
        <v>-1.8800000000000001E-2</v>
      </c>
      <c r="AW147" s="24">
        <v>0</v>
      </c>
      <c r="AX147" s="24">
        <v>0</v>
      </c>
      <c r="AY147" s="24">
        <v>0</v>
      </c>
      <c r="AZ147" s="24">
        <v>0</v>
      </c>
      <c r="BA147" s="24">
        <v>0</v>
      </c>
      <c r="BB147">
        <v>0.94</v>
      </c>
      <c r="BC147" s="25">
        <v>1.4737</v>
      </c>
      <c r="BD147">
        <v>5.5531914893999996</v>
      </c>
      <c r="BE147">
        <v>0</v>
      </c>
      <c r="BF147">
        <v>0.4910630292</v>
      </c>
      <c r="BG147">
        <v>0</v>
      </c>
    </row>
    <row r="148" spans="1:59" x14ac:dyDescent="0.35">
      <c r="A148" t="s">
        <v>632</v>
      </c>
      <c r="B148" s="20">
        <v>5.39</v>
      </c>
      <c r="C148" s="20">
        <v>0.01</v>
      </c>
      <c r="D148" s="34">
        <v>1.9E-3</v>
      </c>
      <c r="E148" s="20">
        <v>5.39</v>
      </c>
      <c r="F148" s="20">
        <v>5.39</v>
      </c>
      <c r="G148" s="20">
        <v>5.39</v>
      </c>
      <c r="H148">
        <v>5.38</v>
      </c>
      <c r="I148">
        <v>500</v>
      </c>
      <c r="J148" s="16">
        <v>2695</v>
      </c>
      <c r="K148" s="31">
        <v>0</v>
      </c>
      <c r="L148">
        <v>7.46</v>
      </c>
      <c r="M148">
        <v>5.0199999999999996</v>
      </c>
      <c r="N148">
        <v>5.38</v>
      </c>
      <c r="O148">
        <v>5.18</v>
      </c>
      <c r="P148">
        <v>5.98</v>
      </c>
      <c r="Q148">
        <v>6.86</v>
      </c>
      <c r="R148" s="23">
        <v>5.4850000000000003</v>
      </c>
      <c r="S148" s="23">
        <v>5.5793999999999997</v>
      </c>
      <c r="T148" s="23">
        <v>5.6482999999999999</v>
      </c>
      <c r="U148" s="23">
        <v>5.5564</v>
      </c>
      <c r="V148" s="23">
        <v>5.5077500012999998</v>
      </c>
      <c r="W148" s="23">
        <v>5.5463117333999996</v>
      </c>
      <c r="X148" s="23">
        <v>5.5417760838000003</v>
      </c>
      <c r="Y148" s="22">
        <v>5.1990628891000004</v>
      </c>
      <c r="Z148" s="22" t="s">
        <v>551</v>
      </c>
      <c r="AA148" s="24" t="s">
        <v>558</v>
      </c>
      <c r="AB148" s="24" t="s">
        <v>558</v>
      </c>
      <c r="AC148" s="23">
        <v>45.808941754800003</v>
      </c>
      <c r="AD148" s="24" t="s">
        <v>552</v>
      </c>
      <c r="AE148" s="24">
        <v>-7.8336564999999993E-3</v>
      </c>
      <c r="AF148" s="25">
        <v>2.7300000000000001E-2</v>
      </c>
      <c r="AG148" t="s">
        <v>481</v>
      </c>
      <c r="AH148" s="24">
        <v>-39.267399267400002</v>
      </c>
      <c r="AI148" s="24">
        <v>5.2910052910000003</v>
      </c>
      <c r="AJ148" s="24">
        <v>-93.650793650799997</v>
      </c>
      <c r="AK148" s="26">
        <v>2150</v>
      </c>
      <c r="AL148" s="26">
        <v>1827</v>
      </c>
      <c r="AM148" s="26">
        <v>1555</v>
      </c>
      <c r="AN148" s="30">
        <v>6836.3</v>
      </c>
      <c r="AO148" s="30">
        <v>6711.0666666667003</v>
      </c>
      <c r="AP148" s="30">
        <v>6029.75</v>
      </c>
      <c r="AQ148" s="22" t="s">
        <v>556</v>
      </c>
      <c r="AR148" s="24" t="s">
        <v>555</v>
      </c>
      <c r="AS148" s="24" t="s">
        <v>555</v>
      </c>
      <c r="AT148" s="28">
        <v>-5.4399999999999997E-2</v>
      </c>
      <c r="AU148" s="28">
        <v>-9.5600000000000004E-2</v>
      </c>
      <c r="AV148" s="27">
        <v>1.9E-3</v>
      </c>
      <c r="AW148" s="24">
        <v>0</v>
      </c>
      <c r="AX148" s="29">
        <v>37752</v>
      </c>
      <c r="AY148" s="29">
        <v>37752</v>
      </c>
      <c r="AZ148" s="30">
        <v>-216190</v>
      </c>
      <c r="BA148" s="29">
        <v>410186</v>
      </c>
      <c r="BB148">
        <v>0</v>
      </c>
      <c r="BC148" s="25">
        <v>0</v>
      </c>
      <c r="BD148">
        <v>0</v>
      </c>
      <c r="BE148">
        <v>0</v>
      </c>
      <c r="BF148">
        <v>0</v>
      </c>
      <c r="BG148">
        <v>0</v>
      </c>
    </row>
    <row r="149" spans="1:59" x14ac:dyDescent="0.35">
      <c r="A149" t="s">
        <v>231</v>
      </c>
      <c r="B149" s="31">
        <v>1.08</v>
      </c>
      <c r="C149" s="31">
        <v>0</v>
      </c>
      <c r="D149" s="32">
        <v>0</v>
      </c>
      <c r="E149" s="31">
        <v>1.08</v>
      </c>
      <c r="F149" s="31">
        <v>1.08</v>
      </c>
      <c r="G149" s="31">
        <v>1.08</v>
      </c>
      <c r="H149">
        <v>1.08</v>
      </c>
      <c r="I149" s="16">
        <v>68000</v>
      </c>
      <c r="J149" s="16">
        <v>73440</v>
      </c>
      <c r="K149" s="31">
        <v>0</v>
      </c>
      <c r="L149">
        <v>1.45</v>
      </c>
      <c r="M149">
        <v>0.9143</v>
      </c>
      <c r="N149">
        <v>1.07</v>
      </c>
      <c r="O149">
        <v>1.0189999999999999</v>
      </c>
      <c r="P149">
        <v>1.1200000000000001</v>
      </c>
      <c r="Q149">
        <v>1.17</v>
      </c>
      <c r="R149" s="23">
        <v>1.101</v>
      </c>
      <c r="S149" s="23">
        <v>1.1152</v>
      </c>
      <c r="T149" s="23">
        <v>1.1977</v>
      </c>
      <c r="U149" s="23">
        <v>1.154703</v>
      </c>
      <c r="V149" s="23">
        <v>1.1010341932000001</v>
      </c>
      <c r="W149" s="23">
        <v>1.1267046942000001</v>
      </c>
      <c r="X149" s="23">
        <v>1.1530275214000001</v>
      </c>
      <c r="Y149" s="23">
        <v>1.1468252269999999</v>
      </c>
      <c r="Z149" s="24" t="s">
        <v>558</v>
      </c>
      <c r="AA149" s="24" t="s">
        <v>558</v>
      </c>
      <c r="AB149" s="23" t="s">
        <v>480</v>
      </c>
      <c r="AC149" s="23">
        <v>46.255577977500003</v>
      </c>
      <c r="AD149" s="24" t="s">
        <v>552</v>
      </c>
      <c r="AE149" s="24">
        <v>-8.9887460000000006E-3</v>
      </c>
      <c r="AF149" s="25">
        <v>2.9700000000000001E-2</v>
      </c>
      <c r="AG149" t="s">
        <v>481</v>
      </c>
      <c r="AH149" s="23">
        <v>-73.2984293194</v>
      </c>
      <c r="AI149" s="23">
        <v>12.5</v>
      </c>
      <c r="AJ149" s="24">
        <v>-87.5</v>
      </c>
      <c r="AK149" s="26">
        <v>72700</v>
      </c>
      <c r="AL149" s="26">
        <v>91133</v>
      </c>
      <c r="AM149" s="26">
        <v>75500</v>
      </c>
      <c r="AN149" s="30">
        <v>54206</v>
      </c>
      <c r="AO149" s="30">
        <v>82976.666666666701</v>
      </c>
      <c r="AP149" s="30">
        <v>70186.5</v>
      </c>
      <c r="AQ149" s="22" t="s">
        <v>556</v>
      </c>
      <c r="AR149" s="22" t="s">
        <v>557</v>
      </c>
      <c r="AS149" s="22" t="s">
        <v>569</v>
      </c>
      <c r="AT149" s="28">
        <v>-1.8200000000000001E-2</v>
      </c>
      <c r="AU149" s="28">
        <v>-6.0900000000000003E-2</v>
      </c>
      <c r="AV149" s="33">
        <v>0</v>
      </c>
      <c r="AW149" s="24">
        <v>0</v>
      </c>
      <c r="AX149" s="23">
        <v>-20</v>
      </c>
      <c r="AY149" s="29">
        <v>38789.9997</v>
      </c>
      <c r="AZ149" s="29">
        <v>38789.9997</v>
      </c>
      <c r="BA149" s="29">
        <v>623632.49950000003</v>
      </c>
      <c r="BB149">
        <v>7.0000000000000007E-2</v>
      </c>
      <c r="BC149" s="25">
        <v>0.4</v>
      </c>
      <c r="BD149">
        <v>15.4285714286</v>
      </c>
      <c r="BE149">
        <v>0</v>
      </c>
      <c r="BF149">
        <v>0.75524475520000001</v>
      </c>
      <c r="BG149">
        <v>0</v>
      </c>
    </row>
    <row r="150" spans="1:59" x14ac:dyDescent="0.35">
      <c r="A150" t="s">
        <v>467</v>
      </c>
      <c r="B150" s="18">
        <v>14.38</v>
      </c>
      <c r="C150" s="18">
        <v>-0.12</v>
      </c>
      <c r="D150" s="19">
        <v>-8.3000000000000001E-3</v>
      </c>
      <c r="E150" s="20">
        <v>14.98</v>
      </c>
      <c r="F150" s="18">
        <v>14.3</v>
      </c>
      <c r="G150" s="20">
        <v>14.98</v>
      </c>
      <c r="H150">
        <v>14.5</v>
      </c>
      <c r="I150" s="16">
        <v>7800</v>
      </c>
      <c r="J150" s="16">
        <v>113666</v>
      </c>
      <c r="K150" s="31">
        <v>0</v>
      </c>
      <c r="L150">
        <v>18.72</v>
      </c>
      <c r="M150">
        <v>13.02</v>
      </c>
      <c r="N150">
        <v>14.12</v>
      </c>
      <c r="O150">
        <v>13.56</v>
      </c>
      <c r="P150">
        <v>15.01</v>
      </c>
      <c r="Q150">
        <v>15.65</v>
      </c>
      <c r="R150" s="23">
        <v>14.9</v>
      </c>
      <c r="S150" s="23">
        <v>15.233599999999999</v>
      </c>
      <c r="T150" s="23">
        <v>15.4536</v>
      </c>
      <c r="U150" s="23">
        <v>15.6717</v>
      </c>
      <c r="V150" s="23">
        <v>14.8045629976</v>
      </c>
      <c r="W150" s="23">
        <v>15.1327107957</v>
      </c>
      <c r="X150" s="23">
        <v>15.3210752484</v>
      </c>
      <c r="Y150" s="23">
        <v>15.2349406836</v>
      </c>
      <c r="Z150" s="23" t="s">
        <v>480</v>
      </c>
      <c r="AA150" s="24" t="s">
        <v>558</v>
      </c>
      <c r="AB150" s="24" t="s">
        <v>558</v>
      </c>
      <c r="AC150" s="23">
        <v>41.983467760000003</v>
      </c>
      <c r="AD150" s="24" t="s">
        <v>552</v>
      </c>
      <c r="AE150" s="24">
        <v>-0.22929181060000001</v>
      </c>
      <c r="AF150" s="25">
        <v>3.9800000000000002E-2</v>
      </c>
      <c r="AG150" t="s">
        <v>552</v>
      </c>
      <c r="AH150" s="23">
        <v>-91.562307534400006</v>
      </c>
      <c r="AI150" s="24">
        <v>26.638888888899999</v>
      </c>
      <c r="AJ150" s="23">
        <v>-74.666666666699996</v>
      </c>
      <c r="AK150" s="36">
        <v>6580</v>
      </c>
      <c r="AL150" s="26">
        <v>19520</v>
      </c>
      <c r="AM150" s="26">
        <v>18515</v>
      </c>
      <c r="AN150" s="29">
        <v>94797.8</v>
      </c>
      <c r="AO150" s="30">
        <v>296273.2</v>
      </c>
      <c r="AP150" s="30">
        <v>281965.40000000002</v>
      </c>
      <c r="AQ150" s="23" t="s">
        <v>553</v>
      </c>
      <c r="AR150" s="24" t="s">
        <v>555</v>
      </c>
      <c r="AS150" s="24" t="s">
        <v>555</v>
      </c>
      <c r="AT150" s="28">
        <v>-0.15409999999999999</v>
      </c>
      <c r="AU150" s="28">
        <v>-5.3900000000000003E-2</v>
      </c>
      <c r="AV150" s="27">
        <v>2.7099999999999999E-2</v>
      </c>
      <c r="AW150" s="30">
        <v>-128804</v>
      </c>
      <c r="AX150" s="29">
        <v>2491114</v>
      </c>
      <c r="AY150" s="29">
        <v>2665474</v>
      </c>
      <c r="AZ150" s="29">
        <v>2808694</v>
      </c>
      <c r="BA150" s="29">
        <v>34064254</v>
      </c>
      <c r="BB150">
        <v>0.72</v>
      </c>
      <c r="BC150" s="25">
        <v>0.56520000000000004</v>
      </c>
      <c r="BD150">
        <v>19.972222222199999</v>
      </c>
      <c r="BE150">
        <v>0</v>
      </c>
      <c r="BF150">
        <v>8.5595238094999999</v>
      </c>
      <c r="BG150">
        <v>0</v>
      </c>
    </row>
    <row r="151" spans="1:59" x14ac:dyDescent="0.35">
      <c r="A151" t="s">
        <v>233</v>
      </c>
      <c r="B151" s="31">
        <v>0.14599999999999999</v>
      </c>
      <c r="C151" s="31">
        <v>0</v>
      </c>
      <c r="D151" s="32">
        <v>0</v>
      </c>
      <c r="E151" s="31">
        <v>0.14599999999999999</v>
      </c>
      <c r="F151" s="18">
        <v>0.14499999999999999</v>
      </c>
      <c r="G151" s="31">
        <v>0.14599999999999999</v>
      </c>
      <c r="H151">
        <v>0.14599999999999999</v>
      </c>
      <c r="I151" s="16">
        <v>5840000</v>
      </c>
      <c r="J151" s="16">
        <v>849200</v>
      </c>
      <c r="K151" s="31">
        <v>0</v>
      </c>
      <c r="L151">
        <v>0.224</v>
      </c>
      <c r="M151">
        <v>0.14499999999999999</v>
      </c>
      <c r="N151">
        <v>0.14549999999999999</v>
      </c>
      <c r="O151">
        <v>0.14549999999999999</v>
      </c>
      <c r="P151">
        <v>0.14949999999999999</v>
      </c>
      <c r="Q151">
        <v>0.1565</v>
      </c>
      <c r="R151" s="23">
        <v>0.15049999999999999</v>
      </c>
      <c r="S151" s="23">
        <v>0.15264</v>
      </c>
      <c r="T151" s="23">
        <v>0.16086</v>
      </c>
      <c r="U151" s="23">
        <v>0.17315</v>
      </c>
      <c r="V151" s="23">
        <v>0.14952892840000001</v>
      </c>
      <c r="W151" s="23">
        <v>0.15304415569999999</v>
      </c>
      <c r="X151" s="23">
        <v>0.15948076550000001</v>
      </c>
      <c r="Y151" s="23">
        <v>0.16987864559999999</v>
      </c>
      <c r="Z151" s="23" t="s">
        <v>480</v>
      </c>
      <c r="AA151" s="24" t="s">
        <v>558</v>
      </c>
      <c r="AB151" s="23" t="s">
        <v>480</v>
      </c>
      <c r="AC151" s="23">
        <v>32.285632274999998</v>
      </c>
      <c r="AD151" s="24" t="s">
        <v>552</v>
      </c>
      <c r="AE151" s="24">
        <v>-1.5501533E-3</v>
      </c>
      <c r="AF151" s="25">
        <v>1.4800000000000001E-2</v>
      </c>
      <c r="AG151" t="s">
        <v>481</v>
      </c>
      <c r="AH151" s="23">
        <v>-119.5741195741</v>
      </c>
      <c r="AI151" s="23">
        <v>11.1111111111</v>
      </c>
      <c r="AJ151" s="24">
        <v>-88.888888888899999</v>
      </c>
      <c r="AK151" s="26">
        <v>7739000</v>
      </c>
      <c r="AL151" s="26">
        <v>7608000</v>
      </c>
      <c r="AM151" s="26">
        <v>9008000</v>
      </c>
      <c r="AN151" s="30">
        <v>835118</v>
      </c>
      <c r="AO151" s="30">
        <v>929229.33333333302</v>
      </c>
      <c r="AP151" s="30">
        <v>1203906.5</v>
      </c>
      <c r="AQ151" s="24" t="s">
        <v>559</v>
      </c>
      <c r="AR151" s="24" t="s">
        <v>555</v>
      </c>
      <c r="AS151" s="24" t="s">
        <v>555</v>
      </c>
      <c r="AT151" s="28">
        <v>-3.3099999999999997E-2</v>
      </c>
      <c r="AU151" s="28">
        <v>-5.1900000000000002E-2</v>
      </c>
      <c r="AV151" s="28">
        <v>-1.35E-2</v>
      </c>
      <c r="AW151" s="24">
        <v>0</v>
      </c>
      <c r="AX151" s="24">
        <v>0</v>
      </c>
      <c r="AY151" s="24">
        <v>0</v>
      </c>
      <c r="AZ151" s="24">
        <v>0</v>
      </c>
      <c r="BA151" s="24">
        <v>0</v>
      </c>
      <c r="BB151">
        <v>-0.02</v>
      </c>
      <c r="BC151" s="25">
        <v>0</v>
      </c>
      <c r="BD151">
        <v>-7.3</v>
      </c>
      <c r="BE151">
        <v>0</v>
      </c>
      <c r="BF151">
        <v>1.1230769231</v>
      </c>
      <c r="BG151">
        <v>0</v>
      </c>
    </row>
    <row r="152" spans="1:59" x14ac:dyDescent="0.35">
      <c r="A152" t="s">
        <v>235</v>
      </c>
      <c r="B152" s="20">
        <v>0.153</v>
      </c>
      <c r="C152" s="20">
        <v>1E-3</v>
      </c>
      <c r="D152" s="34">
        <v>6.6E-3</v>
      </c>
      <c r="E152" s="31">
        <v>0.152</v>
      </c>
      <c r="F152" s="31">
        <v>0.152</v>
      </c>
      <c r="G152" s="20">
        <v>0.153</v>
      </c>
      <c r="H152">
        <v>0.152</v>
      </c>
      <c r="I152" s="16">
        <v>2110000</v>
      </c>
      <c r="J152" s="16">
        <v>320820</v>
      </c>
      <c r="K152" s="31">
        <v>0</v>
      </c>
      <c r="L152">
        <v>0.23</v>
      </c>
      <c r="M152">
        <v>0.15</v>
      </c>
      <c r="N152">
        <v>0.152</v>
      </c>
      <c r="O152">
        <v>0.15</v>
      </c>
      <c r="P152">
        <v>0.158</v>
      </c>
      <c r="Q152">
        <v>0.16400000000000001</v>
      </c>
      <c r="R152" s="23">
        <v>0.15645000000000001</v>
      </c>
      <c r="S152" s="23">
        <v>0.15651999999999999</v>
      </c>
      <c r="T152" s="23">
        <v>0.16714000000000001</v>
      </c>
      <c r="U152" s="23">
        <v>0.181175</v>
      </c>
      <c r="V152" s="23">
        <v>0.15566916510000001</v>
      </c>
      <c r="W152" s="23">
        <v>0.15834774770000001</v>
      </c>
      <c r="X152" s="23">
        <v>0.165605687</v>
      </c>
      <c r="Y152" s="23">
        <v>0.17780189930000001</v>
      </c>
      <c r="Z152" s="23" t="s">
        <v>480</v>
      </c>
      <c r="AA152" s="24" t="s">
        <v>558</v>
      </c>
      <c r="AB152" s="23" t="s">
        <v>480</v>
      </c>
      <c r="AC152" s="23">
        <v>42.768099070600002</v>
      </c>
      <c r="AD152" s="24" t="s">
        <v>552</v>
      </c>
      <c r="AE152" s="24">
        <v>-5.7755610000000005E-4</v>
      </c>
      <c r="AF152" s="25">
        <v>1.7999999999999999E-2</v>
      </c>
      <c r="AG152" t="s">
        <v>481</v>
      </c>
      <c r="AH152" s="23">
        <v>-123.8425925926</v>
      </c>
      <c r="AI152" s="24">
        <v>0</v>
      </c>
      <c r="AJ152" s="22">
        <v>-88.888888888899999</v>
      </c>
      <c r="AK152" s="26">
        <v>2132000</v>
      </c>
      <c r="AL152" s="36">
        <v>1706667</v>
      </c>
      <c r="AM152" s="36">
        <v>1645000</v>
      </c>
      <c r="AN152" s="30">
        <v>174548</v>
      </c>
      <c r="AO152" s="29">
        <v>161354.66666666599</v>
      </c>
      <c r="AP152" s="29">
        <v>178036.5</v>
      </c>
      <c r="AQ152" s="22" t="s">
        <v>556</v>
      </c>
      <c r="AR152" s="24" t="s">
        <v>555</v>
      </c>
      <c r="AS152" s="24" t="s">
        <v>555</v>
      </c>
      <c r="AT152" s="33">
        <v>0</v>
      </c>
      <c r="AU152" s="28">
        <v>-2.5499999999999998E-2</v>
      </c>
      <c r="AV152" s="28">
        <v>-3.1600000000000003E-2</v>
      </c>
      <c r="AW152" s="29">
        <v>159080</v>
      </c>
      <c r="AX152" s="29">
        <v>592740</v>
      </c>
      <c r="AY152" s="29">
        <v>228630</v>
      </c>
      <c r="AZ152" s="29">
        <v>787120</v>
      </c>
      <c r="BA152" s="29">
        <v>15573380.0001</v>
      </c>
      <c r="BB152">
        <v>0</v>
      </c>
      <c r="BC152" s="25">
        <v>0</v>
      </c>
      <c r="BD152">
        <v>0</v>
      </c>
      <c r="BE152">
        <v>0</v>
      </c>
      <c r="BF152">
        <v>0</v>
      </c>
      <c r="BG152">
        <v>0</v>
      </c>
    </row>
    <row r="153" spans="1:59" x14ac:dyDescent="0.35">
      <c r="A153" t="s">
        <v>592</v>
      </c>
      <c r="B153" s="31">
        <v>47.2</v>
      </c>
      <c r="C153" s="31">
        <v>0</v>
      </c>
      <c r="D153" s="32">
        <v>0</v>
      </c>
      <c r="E153" s="31">
        <v>47.2</v>
      </c>
      <c r="F153" s="31">
        <v>47.2</v>
      </c>
      <c r="G153" s="31">
        <v>47.2</v>
      </c>
      <c r="H153">
        <v>47.2</v>
      </c>
      <c r="I153">
        <v>100</v>
      </c>
      <c r="J153" s="16">
        <v>4720</v>
      </c>
      <c r="K153" s="31">
        <v>0</v>
      </c>
      <c r="L153">
        <v>85</v>
      </c>
      <c r="M153">
        <v>36.200000000000003</v>
      </c>
      <c r="N153">
        <v>45.62</v>
      </c>
      <c r="O153">
        <v>36.200000000000003</v>
      </c>
      <c r="P153">
        <v>51.55</v>
      </c>
      <c r="Q153">
        <v>67.5</v>
      </c>
      <c r="R153" s="23">
        <v>54.477499999999999</v>
      </c>
      <c r="S153" s="23">
        <v>57.853999999999999</v>
      </c>
      <c r="T153" s="23">
        <v>59.286000000000001</v>
      </c>
      <c r="U153" s="23">
        <v>65.254750000000001</v>
      </c>
      <c r="V153" s="23">
        <v>53.5453228282</v>
      </c>
      <c r="W153" s="23">
        <v>56.672755090000003</v>
      </c>
      <c r="X153" s="23">
        <v>59.2249670872</v>
      </c>
      <c r="Y153" s="23">
        <v>60.209923439000001</v>
      </c>
      <c r="Z153" s="23" t="s">
        <v>480</v>
      </c>
      <c r="AA153" s="23" t="s">
        <v>480</v>
      </c>
      <c r="AB153" s="24" t="s">
        <v>558</v>
      </c>
      <c r="AC153" s="23">
        <v>36.988089633599998</v>
      </c>
      <c r="AD153" s="24" t="s">
        <v>552</v>
      </c>
      <c r="AE153" s="23">
        <v>-1.8984058000999999</v>
      </c>
      <c r="AF153" s="25">
        <v>7.5200000000000003E-2</v>
      </c>
      <c r="AG153" t="s">
        <v>482</v>
      </c>
      <c r="AH153" s="23">
        <v>-151.02382990870001</v>
      </c>
      <c r="AI153" s="24">
        <v>29.519172245899998</v>
      </c>
      <c r="AJ153" s="24">
        <v>-77.419354838700002</v>
      </c>
      <c r="AK153" s="23">
        <v>739</v>
      </c>
      <c r="AL153" s="23">
        <v>763</v>
      </c>
      <c r="AM153" s="26">
        <v>1335</v>
      </c>
      <c r="AN153" s="30">
        <v>27865.85</v>
      </c>
      <c r="AO153" s="30">
        <v>33260.433333333298</v>
      </c>
      <c r="AP153" s="30">
        <v>67310.425000000003</v>
      </c>
      <c r="AQ153" s="22" t="s">
        <v>556</v>
      </c>
      <c r="AR153" s="22" t="s">
        <v>557</v>
      </c>
      <c r="AS153" s="22" t="s">
        <v>569</v>
      </c>
      <c r="AT153" s="28">
        <v>-0.19389999999999999</v>
      </c>
      <c r="AU153" s="28">
        <v>-0.15029999999999999</v>
      </c>
      <c r="AV153" s="28">
        <v>-7.2700000000000001E-2</v>
      </c>
      <c r="AW153" s="29">
        <v>9345</v>
      </c>
      <c r="AX153" s="29">
        <v>9345</v>
      </c>
      <c r="AY153" s="29">
        <v>31338</v>
      </c>
      <c r="AZ153" s="29">
        <v>51438</v>
      </c>
      <c r="BA153" s="29">
        <v>14028</v>
      </c>
      <c r="BB153">
        <v>0.41</v>
      </c>
      <c r="BC153" s="25">
        <v>-0.3594</v>
      </c>
      <c r="BD153">
        <v>115.1219512195</v>
      </c>
      <c r="BE153">
        <v>0</v>
      </c>
      <c r="BF153">
        <v>2.5778263244000001</v>
      </c>
      <c r="BG153">
        <v>0</v>
      </c>
    </row>
    <row r="154" spans="1:59" x14ac:dyDescent="0.35">
      <c r="A154" t="s">
        <v>237</v>
      </c>
      <c r="B154" s="18">
        <v>0.68</v>
      </c>
      <c r="C154" s="18">
        <v>-0.01</v>
      </c>
      <c r="D154" s="19">
        <v>-1.4500000000000001E-2</v>
      </c>
      <c r="E154" s="18">
        <v>0.66</v>
      </c>
      <c r="F154" s="18">
        <v>0.66</v>
      </c>
      <c r="G154" s="18">
        <v>0.68</v>
      </c>
      <c r="H154">
        <v>0.69</v>
      </c>
      <c r="I154" s="16">
        <v>631000</v>
      </c>
      <c r="J154" s="16">
        <v>421920</v>
      </c>
      <c r="K154" s="31">
        <v>0</v>
      </c>
      <c r="L154">
        <v>1.27</v>
      </c>
      <c r="M154">
        <v>0.6</v>
      </c>
      <c r="N154">
        <v>0.67</v>
      </c>
      <c r="O154">
        <v>0.64</v>
      </c>
      <c r="P154">
        <v>0.7</v>
      </c>
      <c r="Q154">
        <v>0.78</v>
      </c>
      <c r="R154" s="23">
        <v>0.70399999999999996</v>
      </c>
      <c r="S154" s="23">
        <v>0.7</v>
      </c>
      <c r="T154" s="23">
        <v>0.73450000000000004</v>
      </c>
      <c r="U154" s="23">
        <v>0.85919999999999996</v>
      </c>
      <c r="V154" s="23">
        <v>0.69726488890000005</v>
      </c>
      <c r="W154" s="23">
        <v>0.7058943916</v>
      </c>
      <c r="X154" s="23">
        <v>0.74665904319999998</v>
      </c>
      <c r="Y154" s="23">
        <v>0.81858291159999996</v>
      </c>
      <c r="Z154" s="23" t="s">
        <v>480</v>
      </c>
      <c r="AA154" s="24" t="s">
        <v>558</v>
      </c>
      <c r="AB154" s="23" t="s">
        <v>480</v>
      </c>
      <c r="AC154" s="23">
        <v>43.7093344066</v>
      </c>
      <c r="AD154" s="24" t="s">
        <v>552</v>
      </c>
      <c r="AE154" s="24">
        <v>-1.64821E-4</v>
      </c>
      <c r="AF154" s="25">
        <v>4.8000000000000001E-2</v>
      </c>
      <c r="AG154" t="s">
        <v>552</v>
      </c>
      <c r="AH154" s="23">
        <v>-107.6044484521</v>
      </c>
      <c r="AI154" s="24">
        <v>18.937728937700001</v>
      </c>
      <c r="AJ154" s="24">
        <v>-80</v>
      </c>
      <c r="AK154" s="26">
        <v>752100</v>
      </c>
      <c r="AL154" s="26">
        <v>1174067</v>
      </c>
      <c r="AM154" s="26">
        <v>1218550</v>
      </c>
      <c r="AN154" s="30">
        <v>426599</v>
      </c>
      <c r="AO154" s="30">
        <v>775677.33333333302</v>
      </c>
      <c r="AP154" s="30">
        <v>826549</v>
      </c>
      <c r="AQ154" s="22" t="s">
        <v>556</v>
      </c>
      <c r="AR154" s="24" t="s">
        <v>555</v>
      </c>
      <c r="AS154" s="22" t="s">
        <v>569</v>
      </c>
      <c r="AT154" s="28">
        <v>-1.4500000000000001E-2</v>
      </c>
      <c r="AU154" s="28">
        <v>-1.4500000000000001E-2</v>
      </c>
      <c r="AV154" s="33">
        <v>0</v>
      </c>
      <c r="AW154" s="24">
        <v>0</v>
      </c>
      <c r="AX154" s="24">
        <v>0</v>
      </c>
      <c r="AY154" s="29">
        <v>36589.999900000003</v>
      </c>
      <c r="AZ154" s="29">
        <v>257649.99979999999</v>
      </c>
      <c r="BA154" s="30">
        <v>-4390230.9999000002</v>
      </c>
      <c r="BB154">
        <v>0</v>
      </c>
      <c r="BC154" s="25">
        <v>1</v>
      </c>
      <c r="BD154">
        <v>0</v>
      </c>
      <c r="BE154">
        <v>0</v>
      </c>
      <c r="BF154">
        <v>8.5</v>
      </c>
      <c r="BG154">
        <v>0</v>
      </c>
    </row>
    <row r="155" spans="1:59" x14ac:dyDescent="0.35">
      <c r="A155" t="s">
        <v>239</v>
      </c>
      <c r="B155" s="20">
        <v>4.45</v>
      </c>
      <c r="C155" s="20">
        <v>0.42</v>
      </c>
      <c r="D155" s="34">
        <v>0.1042</v>
      </c>
      <c r="E155" s="31">
        <v>4.03</v>
      </c>
      <c r="F155" s="31">
        <v>4.03</v>
      </c>
      <c r="G155" s="20">
        <v>4.6500000000000004</v>
      </c>
      <c r="H155">
        <v>4.03</v>
      </c>
      <c r="I155" s="16">
        <v>4560000</v>
      </c>
      <c r="J155" s="16">
        <v>20002650</v>
      </c>
      <c r="K155" s="21">
        <v>33900</v>
      </c>
      <c r="L155">
        <v>8.77</v>
      </c>
      <c r="M155">
        <v>3.4</v>
      </c>
      <c r="N155">
        <v>4.03</v>
      </c>
      <c r="O155">
        <v>3.74</v>
      </c>
      <c r="P155">
        <v>4.55</v>
      </c>
      <c r="Q155">
        <v>4.7</v>
      </c>
      <c r="R155" s="22">
        <v>4.1719999999999997</v>
      </c>
      <c r="S155" s="22">
        <v>4.1782000000000004</v>
      </c>
      <c r="T155" s="22">
        <v>4.3281999999999998</v>
      </c>
      <c r="U155" s="22">
        <v>4.2443999999999997</v>
      </c>
      <c r="V155" s="22">
        <v>4.1550390195000002</v>
      </c>
      <c r="W155" s="22">
        <v>4.1761358314999999</v>
      </c>
      <c r="X155" s="22">
        <v>4.2152123152999996</v>
      </c>
      <c r="Y155" s="22">
        <v>4.1644280848999999</v>
      </c>
      <c r="Z155" s="23" t="s">
        <v>480</v>
      </c>
      <c r="AA155" s="24" t="s">
        <v>558</v>
      </c>
      <c r="AB155" s="24" t="s">
        <v>558</v>
      </c>
      <c r="AC155" s="22">
        <v>65.489206264800004</v>
      </c>
      <c r="AD155" s="24" t="s">
        <v>552</v>
      </c>
      <c r="AE155" s="24">
        <v>-1.4002277E-2</v>
      </c>
      <c r="AF155" s="25">
        <v>2.8400000000000002E-2</v>
      </c>
      <c r="AG155" t="s">
        <v>481</v>
      </c>
      <c r="AH155" s="22">
        <v>189.15284625730001</v>
      </c>
      <c r="AI155" s="24">
        <v>0</v>
      </c>
      <c r="AJ155" s="22">
        <v>-32.258064516099999</v>
      </c>
      <c r="AK155" s="36">
        <v>572300</v>
      </c>
      <c r="AL155" s="36">
        <v>435600</v>
      </c>
      <c r="AM155" s="36">
        <v>456500</v>
      </c>
      <c r="AN155" s="29">
        <v>2455089</v>
      </c>
      <c r="AO155" s="29">
        <v>1859333.33333333</v>
      </c>
      <c r="AP155" s="29">
        <v>1956955</v>
      </c>
      <c r="AQ155" s="22" t="s">
        <v>566</v>
      </c>
      <c r="AR155" s="22" t="s">
        <v>581</v>
      </c>
      <c r="AS155" s="24" t="s">
        <v>555</v>
      </c>
      <c r="AT155" s="27">
        <v>8.5400000000000004E-2</v>
      </c>
      <c r="AU155" s="27">
        <v>8.2699999999999996E-2</v>
      </c>
      <c r="AV155" s="27">
        <v>9.0700000000000003E-2</v>
      </c>
      <c r="AW155" s="29">
        <v>29830</v>
      </c>
      <c r="AX155" s="30">
        <v>-219170</v>
      </c>
      <c r="AY155" s="30">
        <v>-177330</v>
      </c>
      <c r="AZ155" s="30">
        <v>-11579490</v>
      </c>
      <c r="BA155" s="29">
        <v>2960650.9994999999</v>
      </c>
      <c r="BB155">
        <v>0</v>
      </c>
      <c r="BC155" s="25">
        <v>0</v>
      </c>
      <c r="BD155">
        <v>0</v>
      </c>
      <c r="BE155">
        <v>0</v>
      </c>
      <c r="BF155">
        <v>3.6475409835999999</v>
      </c>
      <c r="BG155">
        <v>0</v>
      </c>
    </row>
    <row r="156" spans="1:59" x14ac:dyDescent="0.35">
      <c r="A156" t="s">
        <v>241</v>
      </c>
      <c r="B156" s="20">
        <v>10.199999999999999</v>
      </c>
      <c r="C156" s="20">
        <v>0.14000000000000001</v>
      </c>
      <c r="D156" s="34">
        <v>1.3899999999999999E-2</v>
      </c>
      <c r="E156" s="20">
        <v>10.16</v>
      </c>
      <c r="F156" s="20">
        <v>10.16</v>
      </c>
      <c r="G156" s="20">
        <v>10.5</v>
      </c>
      <c r="H156">
        <v>10.06</v>
      </c>
      <c r="I156" s="16">
        <v>8100</v>
      </c>
      <c r="J156" s="16">
        <v>83186</v>
      </c>
      <c r="K156" s="31">
        <v>0</v>
      </c>
      <c r="L156">
        <v>12</v>
      </c>
      <c r="M156">
        <v>10</v>
      </c>
      <c r="N156">
        <v>10.029999999999999</v>
      </c>
      <c r="O156">
        <v>10.01</v>
      </c>
      <c r="P156">
        <v>10.51</v>
      </c>
      <c r="Q156">
        <v>10.89</v>
      </c>
      <c r="R156" s="23">
        <v>10.436</v>
      </c>
      <c r="S156" s="23">
        <v>10.7728</v>
      </c>
      <c r="T156" s="23">
        <v>10.9152</v>
      </c>
      <c r="U156" s="23">
        <v>11.1999</v>
      </c>
      <c r="V156" s="23">
        <v>10.4122819391</v>
      </c>
      <c r="W156" s="23">
        <v>10.670931075</v>
      </c>
      <c r="X156" s="23">
        <v>10.8772680979</v>
      </c>
      <c r="Y156" s="23">
        <v>11.087762439600001</v>
      </c>
      <c r="Z156" s="23" t="s">
        <v>480</v>
      </c>
      <c r="AA156" s="23" t="s">
        <v>480</v>
      </c>
      <c r="AB156" s="24" t="s">
        <v>558</v>
      </c>
      <c r="AC156" s="23">
        <v>39.843499418599997</v>
      </c>
      <c r="AD156" s="24" t="s">
        <v>552</v>
      </c>
      <c r="AE156" s="24">
        <v>-0.16840027839999999</v>
      </c>
      <c r="AF156" s="25">
        <v>1.52E-2</v>
      </c>
      <c r="AG156" t="s">
        <v>481</v>
      </c>
      <c r="AH156" s="23">
        <v>-54.504504504499998</v>
      </c>
      <c r="AI156" s="23">
        <v>12.195121951200001</v>
      </c>
      <c r="AJ156" s="22">
        <v>-75.609756097599998</v>
      </c>
      <c r="AK156" s="26">
        <v>21820</v>
      </c>
      <c r="AL156" s="26">
        <v>19867</v>
      </c>
      <c r="AM156" s="26">
        <v>22445</v>
      </c>
      <c r="AN156" s="30">
        <v>68702.8</v>
      </c>
      <c r="AO156" s="30">
        <v>102110.933333333</v>
      </c>
      <c r="AP156" s="30">
        <v>156902.5</v>
      </c>
      <c r="AQ156" s="22" t="s">
        <v>574</v>
      </c>
      <c r="AR156" s="24" t="s">
        <v>555</v>
      </c>
      <c r="AS156" s="24" t="s">
        <v>555</v>
      </c>
      <c r="AT156" s="28">
        <v>-8.1100000000000005E-2</v>
      </c>
      <c r="AU156" s="28">
        <v>-3.5900000000000001E-2</v>
      </c>
      <c r="AV156" s="28">
        <v>-9.7000000000000003E-3</v>
      </c>
      <c r="AW156" s="29">
        <v>6144</v>
      </c>
      <c r="AX156" s="30">
        <v>-24922</v>
      </c>
      <c r="AY156" s="29">
        <v>28406</v>
      </c>
      <c r="AZ156" s="29">
        <v>278156</v>
      </c>
      <c r="BA156" s="29">
        <v>2390280</v>
      </c>
      <c r="BB156">
        <v>0.95</v>
      </c>
      <c r="BC156" s="25">
        <v>1.06E-2</v>
      </c>
      <c r="BD156">
        <v>10.736842105299999</v>
      </c>
      <c r="BE156">
        <v>0</v>
      </c>
      <c r="BF156">
        <v>2.0606060606000001</v>
      </c>
      <c r="BG156">
        <v>0</v>
      </c>
    </row>
    <row r="157" spans="1:59" x14ac:dyDescent="0.35">
      <c r="A157" t="s">
        <v>243</v>
      </c>
      <c r="B157" s="18">
        <v>5.21</v>
      </c>
      <c r="C157" s="18">
        <v>-0.02</v>
      </c>
      <c r="D157" s="19">
        <v>-3.8E-3</v>
      </c>
      <c r="E157" s="18">
        <v>5.22</v>
      </c>
      <c r="F157" s="18">
        <v>5.2</v>
      </c>
      <c r="G157" s="20">
        <v>5.25</v>
      </c>
      <c r="H157">
        <v>5.23</v>
      </c>
      <c r="I157" s="16">
        <v>752500</v>
      </c>
      <c r="J157" s="16">
        <v>3921208</v>
      </c>
      <c r="K157" s="21">
        <v>1172834</v>
      </c>
      <c r="L157">
        <v>8</v>
      </c>
      <c r="M157">
        <v>5.2</v>
      </c>
      <c r="N157">
        <v>5.2</v>
      </c>
      <c r="O157">
        <v>5.17</v>
      </c>
      <c r="P157">
        <v>5.43</v>
      </c>
      <c r="Q157">
        <v>5.72</v>
      </c>
      <c r="R157" s="23">
        <v>5.4325000000000001</v>
      </c>
      <c r="S157" s="23">
        <v>5.5814000000000004</v>
      </c>
      <c r="T157" s="23">
        <v>5.6871</v>
      </c>
      <c r="U157" s="23">
        <v>6.4176500000000001</v>
      </c>
      <c r="V157" s="23">
        <v>5.4021249940000002</v>
      </c>
      <c r="W157" s="23">
        <v>5.5536054872999996</v>
      </c>
      <c r="X157" s="23">
        <v>5.8094082067999997</v>
      </c>
      <c r="Y157" s="23">
        <v>6.2655259589999996</v>
      </c>
      <c r="Z157" s="23" t="s">
        <v>480</v>
      </c>
      <c r="AA157" s="24" t="s">
        <v>558</v>
      </c>
      <c r="AB157" s="24" t="s">
        <v>558</v>
      </c>
      <c r="AC157" s="23">
        <v>35.9700082552</v>
      </c>
      <c r="AD157" s="24" t="s">
        <v>552</v>
      </c>
      <c r="AE157" s="24">
        <v>-8.65647477E-2</v>
      </c>
      <c r="AF157" s="25">
        <v>2.3E-2</v>
      </c>
      <c r="AG157" t="s">
        <v>481</v>
      </c>
      <c r="AH157" s="23">
        <v>-118.9827429609</v>
      </c>
      <c r="AI157" s="24">
        <v>0</v>
      </c>
      <c r="AJ157" s="24">
        <v>-97.222222222200003</v>
      </c>
      <c r="AK157" s="26">
        <v>1539310</v>
      </c>
      <c r="AL157" s="26">
        <v>1200393</v>
      </c>
      <c r="AM157" s="26">
        <v>1220780</v>
      </c>
      <c r="AN157" s="30">
        <v>6371843</v>
      </c>
      <c r="AO157" s="30">
        <v>5205716.13333333</v>
      </c>
      <c r="AP157" s="30">
        <v>5677063.0999999996</v>
      </c>
      <c r="AQ157" s="23" t="s">
        <v>570</v>
      </c>
      <c r="AR157" s="24" t="s">
        <v>555</v>
      </c>
      <c r="AS157" s="24" t="s">
        <v>555</v>
      </c>
      <c r="AT157" s="28">
        <v>-6.9599999999999995E-2</v>
      </c>
      <c r="AU157" s="28">
        <v>-5.4399999999999997E-2</v>
      </c>
      <c r="AV157" s="28">
        <v>-1.3299999999999999E-2</v>
      </c>
      <c r="AW157" s="29">
        <v>16382285.9999</v>
      </c>
      <c r="AX157" s="29">
        <v>33583618.999899998</v>
      </c>
      <c r="AY157" s="29">
        <v>62225848.999899998</v>
      </c>
      <c r="AZ157" s="29">
        <v>137038803.99919999</v>
      </c>
      <c r="BA157" s="30">
        <v>-40197020.000100002</v>
      </c>
      <c r="BB157">
        <v>0.89</v>
      </c>
      <c r="BC157" s="25">
        <v>-0.34560000000000002</v>
      </c>
      <c r="BD157">
        <v>5.8539325842999999</v>
      </c>
      <c r="BE157">
        <v>0</v>
      </c>
      <c r="BF157">
        <v>0.3828067597</v>
      </c>
      <c r="BG157">
        <v>0</v>
      </c>
    </row>
    <row r="158" spans="1:59" x14ac:dyDescent="0.35">
      <c r="A158" t="s">
        <v>245</v>
      </c>
      <c r="B158" s="20">
        <v>3.99</v>
      </c>
      <c r="C158" s="20">
        <v>0.09</v>
      </c>
      <c r="D158" s="34">
        <v>2.3099999999999999E-2</v>
      </c>
      <c r="E158" s="20">
        <v>3.91</v>
      </c>
      <c r="F158" s="31">
        <v>3.9</v>
      </c>
      <c r="G158" s="20">
        <v>4</v>
      </c>
      <c r="H158">
        <v>3.9</v>
      </c>
      <c r="I158" s="16">
        <v>1021000</v>
      </c>
      <c r="J158" s="16">
        <v>4004450</v>
      </c>
      <c r="K158" s="35">
        <v>-493980</v>
      </c>
      <c r="L158">
        <v>5.47</v>
      </c>
      <c r="M158">
        <v>3.45</v>
      </c>
      <c r="N158">
        <v>3.84</v>
      </c>
      <c r="O158">
        <v>3.7</v>
      </c>
      <c r="P158">
        <v>4.04</v>
      </c>
      <c r="Q158">
        <v>4.32</v>
      </c>
      <c r="R158" s="23">
        <v>4.0004999999999997</v>
      </c>
      <c r="S158" s="23">
        <v>4.0404</v>
      </c>
      <c r="T158" s="23">
        <v>4.0271999999999997</v>
      </c>
      <c r="U158" s="23">
        <v>4.2187999999999999</v>
      </c>
      <c r="V158" s="22">
        <v>3.9675013346000001</v>
      </c>
      <c r="W158" s="23">
        <v>4.0032343953999998</v>
      </c>
      <c r="X158" s="23">
        <v>4.0676840177000004</v>
      </c>
      <c r="Y158" s="23">
        <v>4.241441537</v>
      </c>
      <c r="Z158" s="23" t="s">
        <v>480</v>
      </c>
      <c r="AA158" s="24" t="s">
        <v>558</v>
      </c>
      <c r="AB158" s="24" t="s">
        <v>558</v>
      </c>
      <c r="AC158" s="22">
        <v>50.753763207600002</v>
      </c>
      <c r="AD158" s="24" t="s">
        <v>552</v>
      </c>
      <c r="AE158" s="24">
        <v>-2.4084706399999999E-2</v>
      </c>
      <c r="AF158" s="25">
        <v>3.3300000000000003E-2</v>
      </c>
      <c r="AG158" t="s">
        <v>552</v>
      </c>
      <c r="AH158" s="24">
        <v>-32.195056240299998</v>
      </c>
      <c r="AI158" s="24">
        <v>44.259644259600002</v>
      </c>
      <c r="AJ158" s="22">
        <v>-43.243243243199998</v>
      </c>
      <c r="AK158" s="36">
        <v>1008600</v>
      </c>
      <c r="AL158" s="36">
        <v>983067</v>
      </c>
      <c r="AM158" s="26">
        <v>1392100</v>
      </c>
      <c r="AN158" s="29">
        <v>3519661</v>
      </c>
      <c r="AO158" s="29">
        <v>3591682</v>
      </c>
      <c r="AP158" s="30">
        <v>5431221.5</v>
      </c>
      <c r="AQ158" s="22" t="s">
        <v>566</v>
      </c>
      <c r="AR158" s="22" t="s">
        <v>572</v>
      </c>
      <c r="AS158" s="24" t="s">
        <v>555</v>
      </c>
      <c r="AT158" s="27">
        <v>2.5000000000000001E-3</v>
      </c>
      <c r="AU158" s="28">
        <v>-2.6800000000000001E-2</v>
      </c>
      <c r="AV158" s="27">
        <v>0.05</v>
      </c>
      <c r="AW158" s="29">
        <v>555440.00009999995</v>
      </c>
      <c r="AX158" s="30">
        <v>-3270640</v>
      </c>
      <c r="AY158" s="30">
        <v>-6582360.0000999998</v>
      </c>
      <c r="AZ158" s="30">
        <v>-61623900</v>
      </c>
      <c r="BA158" s="30">
        <v>-108540739.99969999</v>
      </c>
      <c r="BB158">
        <v>0.5</v>
      </c>
      <c r="BC158" s="25">
        <v>-0.54959999999999998</v>
      </c>
      <c r="BD158">
        <v>7.98</v>
      </c>
      <c r="BE158">
        <v>0</v>
      </c>
      <c r="BF158">
        <v>0.65733113669999998</v>
      </c>
      <c r="BG158">
        <v>0</v>
      </c>
    </row>
    <row r="159" spans="1:59" x14ac:dyDescent="0.35">
      <c r="A159" t="s">
        <v>247</v>
      </c>
      <c r="B159" s="18">
        <v>1.03</v>
      </c>
      <c r="C159" s="18">
        <v>-0.02</v>
      </c>
      <c r="D159" s="19">
        <v>-1.9E-2</v>
      </c>
      <c r="E159" s="31">
        <v>1.05</v>
      </c>
      <c r="F159" s="18">
        <v>1.03</v>
      </c>
      <c r="G159" s="31">
        <v>1.05</v>
      </c>
      <c r="H159">
        <v>1.05</v>
      </c>
      <c r="I159" s="16">
        <v>84000</v>
      </c>
      <c r="J159" s="16">
        <v>86590</v>
      </c>
      <c r="K159" s="31">
        <v>0</v>
      </c>
      <c r="L159">
        <v>1.1399999999999999</v>
      </c>
      <c r="M159">
        <v>1.01</v>
      </c>
      <c r="N159">
        <v>1.02</v>
      </c>
      <c r="O159">
        <v>0.98</v>
      </c>
      <c r="P159">
        <v>1.05</v>
      </c>
      <c r="Q159">
        <v>1.1000000000000001</v>
      </c>
      <c r="R159" s="23">
        <v>1.0425</v>
      </c>
      <c r="S159" s="23">
        <v>1.0569999999999999</v>
      </c>
      <c r="T159" s="23">
        <v>1.0595000000000001</v>
      </c>
      <c r="U159" s="23">
        <v>1.0580499999999999</v>
      </c>
      <c r="V159" s="23">
        <v>1.0433474885</v>
      </c>
      <c r="W159" s="23">
        <v>1.0509981817</v>
      </c>
      <c r="X159" s="23">
        <v>1.0557575125000001</v>
      </c>
      <c r="Y159" s="23">
        <v>1.0583295746000001</v>
      </c>
      <c r="Z159" s="24" t="s">
        <v>558</v>
      </c>
      <c r="AA159" s="24" t="s">
        <v>558</v>
      </c>
      <c r="AB159" s="24" t="s">
        <v>558</v>
      </c>
      <c r="AC159" s="23">
        <v>42.678324897300001</v>
      </c>
      <c r="AD159" s="24" t="s">
        <v>552</v>
      </c>
      <c r="AE159" s="24">
        <v>-4.3472301999999997E-3</v>
      </c>
      <c r="AF159" s="25">
        <v>1.06E-2</v>
      </c>
      <c r="AG159" t="s">
        <v>481</v>
      </c>
      <c r="AH159" s="23">
        <v>-76.190476190499993</v>
      </c>
      <c r="AI159" s="24">
        <v>66.666666666699996</v>
      </c>
      <c r="AJ159" s="23">
        <v>-100</v>
      </c>
      <c r="AK159" s="26">
        <v>237200</v>
      </c>
      <c r="AL159" s="26">
        <v>489400</v>
      </c>
      <c r="AM159" s="26">
        <v>449550</v>
      </c>
      <c r="AN159" s="30">
        <v>240933</v>
      </c>
      <c r="AO159" s="30">
        <v>505106.66666666599</v>
      </c>
      <c r="AP159" s="30">
        <v>464831</v>
      </c>
      <c r="AQ159" s="23" t="s">
        <v>560</v>
      </c>
      <c r="AR159" s="23" t="s">
        <v>554</v>
      </c>
      <c r="AS159" s="24" t="s">
        <v>555</v>
      </c>
      <c r="AT159" s="28">
        <v>-9.5999999999999992E-3</v>
      </c>
      <c r="AU159" s="28">
        <v>-1.9E-2</v>
      </c>
      <c r="AV159" s="28">
        <v>-9.5999999999999992E-3</v>
      </c>
      <c r="AW159" s="24">
        <v>0</v>
      </c>
      <c r="AX159" s="30">
        <v>-1040</v>
      </c>
      <c r="AY159" s="29">
        <v>141780</v>
      </c>
      <c r="AZ159" s="29">
        <v>279380</v>
      </c>
      <c r="BA159" s="30">
        <v>-1827660</v>
      </c>
      <c r="BB159">
        <v>0</v>
      </c>
      <c r="BC159" s="25">
        <v>0</v>
      </c>
      <c r="BD159">
        <v>0</v>
      </c>
      <c r="BE159">
        <v>0</v>
      </c>
      <c r="BF159">
        <v>0</v>
      </c>
      <c r="BG159">
        <v>0</v>
      </c>
    </row>
    <row r="160" spans="1:59" x14ac:dyDescent="0.35">
      <c r="A160" t="s">
        <v>249</v>
      </c>
      <c r="B160" s="18">
        <v>2.2799999999999998</v>
      </c>
      <c r="C160" s="18">
        <v>-0.01</v>
      </c>
      <c r="D160" s="19">
        <v>-4.4000000000000003E-3</v>
      </c>
      <c r="E160" s="18">
        <v>2.27</v>
      </c>
      <c r="F160" s="18">
        <v>2.2400000000000002</v>
      </c>
      <c r="G160" s="20">
        <v>2.2999999999999998</v>
      </c>
      <c r="H160">
        <v>2.29</v>
      </c>
      <c r="I160" s="16">
        <v>614000</v>
      </c>
      <c r="J160" s="16">
        <v>1384670</v>
      </c>
      <c r="K160" s="31">
        <v>0</v>
      </c>
      <c r="L160">
        <v>3.4</v>
      </c>
      <c r="M160">
        <v>2.0099999999999998</v>
      </c>
      <c r="N160">
        <v>2.2599999999999998</v>
      </c>
      <c r="O160">
        <v>2.15</v>
      </c>
      <c r="P160">
        <v>2.36</v>
      </c>
      <c r="Q160">
        <v>2.52</v>
      </c>
      <c r="R160" s="23">
        <v>2.3584999999999998</v>
      </c>
      <c r="S160" s="23">
        <v>2.4578000000000002</v>
      </c>
      <c r="T160" s="23">
        <v>2.4485000000000001</v>
      </c>
      <c r="U160" s="23">
        <v>2.4658000000000002</v>
      </c>
      <c r="V160" s="23">
        <v>2.3429039831999998</v>
      </c>
      <c r="W160" s="23">
        <v>2.4015870082999999</v>
      </c>
      <c r="X160" s="23">
        <v>2.4369127539000002</v>
      </c>
      <c r="Y160" s="23">
        <v>2.4501575534</v>
      </c>
      <c r="Z160" s="23" t="s">
        <v>480</v>
      </c>
      <c r="AA160" s="23" t="s">
        <v>480</v>
      </c>
      <c r="AB160" s="24" t="s">
        <v>558</v>
      </c>
      <c r="AC160" s="23">
        <v>41.1755857351</v>
      </c>
      <c r="AD160" s="24" t="s">
        <v>552</v>
      </c>
      <c r="AE160" s="24">
        <v>-3.7311705399999999E-2</v>
      </c>
      <c r="AF160" s="25">
        <v>4.24E-2</v>
      </c>
      <c r="AG160" t="s">
        <v>552</v>
      </c>
      <c r="AH160" s="23">
        <v>-122.89287656330001</v>
      </c>
      <c r="AI160" s="24">
        <v>17.948717948700001</v>
      </c>
      <c r="AJ160" s="24">
        <v>-84.615384615400004</v>
      </c>
      <c r="AK160" s="36">
        <v>520000</v>
      </c>
      <c r="AL160" s="36">
        <v>474400</v>
      </c>
      <c r="AM160" s="36">
        <v>490150</v>
      </c>
      <c r="AN160" s="29">
        <v>965200</v>
      </c>
      <c r="AO160" s="29">
        <v>947616</v>
      </c>
      <c r="AP160" s="29">
        <v>1042634</v>
      </c>
      <c r="AQ160" s="24" t="s">
        <v>555</v>
      </c>
      <c r="AR160" s="24" t="s">
        <v>555</v>
      </c>
      <c r="AS160" s="24" t="s">
        <v>555</v>
      </c>
      <c r="AT160" s="28">
        <v>-7.6899999999999996E-2</v>
      </c>
      <c r="AU160" s="28">
        <v>-4.5999999999999999E-2</v>
      </c>
      <c r="AV160" s="27">
        <v>8.8000000000000005E-3</v>
      </c>
      <c r="AW160" s="29">
        <v>14340</v>
      </c>
      <c r="AX160" s="30">
        <v>-20260</v>
      </c>
      <c r="AY160" s="29">
        <v>93530</v>
      </c>
      <c r="AZ160" s="29">
        <v>18290</v>
      </c>
      <c r="BA160" s="30">
        <v>-1252850</v>
      </c>
      <c r="BB160">
        <v>0</v>
      </c>
      <c r="BC160" s="25">
        <v>0</v>
      </c>
      <c r="BD160">
        <v>0</v>
      </c>
      <c r="BE160">
        <v>0</v>
      </c>
      <c r="BF160">
        <v>0</v>
      </c>
      <c r="BG160">
        <v>0</v>
      </c>
    </row>
    <row r="161" spans="1:59" x14ac:dyDescent="0.35">
      <c r="A161" t="s">
        <v>633</v>
      </c>
      <c r="B161" s="18">
        <v>1.04</v>
      </c>
      <c r="C161" s="18">
        <v>-0.01</v>
      </c>
      <c r="D161" s="19">
        <v>-9.4999999999999998E-3</v>
      </c>
      <c r="E161" s="31">
        <v>1.05</v>
      </c>
      <c r="F161" s="18">
        <v>1.03</v>
      </c>
      <c r="G161" s="31">
        <v>1.05</v>
      </c>
      <c r="H161">
        <v>1.05</v>
      </c>
      <c r="I161" s="16">
        <v>312000</v>
      </c>
      <c r="J161" s="16">
        <v>323060</v>
      </c>
      <c r="K161" s="31">
        <v>0</v>
      </c>
      <c r="L161">
        <v>2.64</v>
      </c>
      <c r="M161">
        <v>0.9</v>
      </c>
      <c r="N161">
        <v>1.03</v>
      </c>
      <c r="O161">
        <v>0.9</v>
      </c>
      <c r="P161">
        <v>1.08</v>
      </c>
      <c r="Q161">
        <v>1.18</v>
      </c>
      <c r="R161" s="23">
        <v>1.0714999999999999</v>
      </c>
      <c r="S161" s="23">
        <v>1.133</v>
      </c>
      <c r="T161" s="23">
        <v>1.2096</v>
      </c>
      <c r="U161" s="23">
        <v>1.3039000000000001</v>
      </c>
      <c r="V161" s="23">
        <v>1.0765524928000001</v>
      </c>
      <c r="W161" s="23">
        <v>1.1291359538000001</v>
      </c>
      <c r="X161" s="23">
        <v>1.1960110591999999</v>
      </c>
      <c r="Y161" s="23">
        <v>1.2377928199999999</v>
      </c>
      <c r="Z161" s="23" t="s">
        <v>480</v>
      </c>
      <c r="AA161" s="23" t="s">
        <v>480</v>
      </c>
      <c r="AB161" s="23" t="s">
        <v>480</v>
      </c>
      <c r="AC161" s="23">
        <v>40.385988777599998</v>
      </c>
      <c r="AD161" s="24" t="s">
        <v>552</v>
      </c>
      <c r="AE161" s="24">
        <v>-2.6026501300000001E-2</v>
      </c>
      <c r="AF161" s="25">
        <v>5.0599999999999999E-2</v>
      </c>
      <c r="AG161" t="s">
        <v>482</v>
      </c>
      <c r="AH161" s="23">
        <v>-91.760299625499997</v>
      </c>
      <c r="AI161" s="23">
        <v>19.652014651999998</v>
      </c>
      <c r="AJ161" s="24">
        <v>-84.615384615400004</v>
      </c>
      <c r="AK161" s="26">
        <v>481700</v>
      </c>
      <c r="AL161" s="26">
        <v>688333</v>
      </c>
      <c r="AM161" s="26">
        <v>684000</v>
      </c>
      <c r="AN161" s="30">
        <v>394024</v>
      </c>
      <c r="AO161" s="30">
        <v>673458</v>
      </c>
      <c r="AP161" s="30">
        <v>689246.5</v>
      </c>
      <c r="AQ161" s="24" t="s">
        <v>555</v>
      </c>
      <c r="AR161" s="24" t="s">
        <v>555</v>
      </c>
      <c r="AS161" s="24" t="s">
        <v>555</v>
      </c>
      <c r="AT161" s="28">
        <v>-0.14050000000000001</v>
      </c>
      <c r="AU161" s="27">
        <v>9.7000000000000003E-3</v>
      </c>
      <c r="AV161" s="28">
        <v>-9.4999999999999998E-3</v>
      </c>
      <c r="AW161" s="30">
        <v>-35360</v>
      </c>
      <c r="AX161" s="29">
        <v>91000</v>
      </c>
      <c r="AY161" s="30">
        <v>-698170</v>
      </c>
      <c r="AZ161" s="30">
        <v>-914650.00009999995</v>
      </c>
      <c r="BA161" s="29">
        <v>2201730</v>
      </c>
      <c r="BB161">
        <v>-0.42</v>
      </c>
      <c r="BC161" s="25">
        <v>0.22220000000000001</v>
      </c>
      <c r="BD161">
        <v>-2.4761904762000002</v>
      </c>
      <c r="BE161">
        <v>0</v>
      </c>
      <c r="BF161">
        <v>1.0612244898000001</v>
      </c>
      <c r="BG161">
        <v>0</v>
      </c>
    </row>
    <row r="162" spans="1:59" x14ac:dyDescent="0.35">
      <c r="A162" t="s">
        <v>251</v>
      </c>
      <c r="B162" s="20">
        <v>23.25</v>
      </c>
      <c r="C162" s="20">
        <v>0.4</v>
      </c>
      <c r="D162" s="34">
        <v>1.7500000000000002E-2</v>
      </c>
      <c r="E162" s="31">
        <v>22.85</v>
      </c>
      <c r="F162" s="18">
        <v>22.6</v>
      </c>
      <c r="G162" s="20">
        <v>23.25</v>
      </c>
      <c r="H162">
        <v>22.85</v>
      </c>
      <c r="I162" s="16">
        <v>1072600</v>
      </c>
      <c r="J162" s="16">
        <v>24802330</v>
      </c>
      <c r="K162" s="35">
        <v>-8733655</v>
      </c>
      <c r="L162">
        <v>25.3</v>
      </c>
      <c r="M162">
        <v>13.9</v>
      </c>
      <c r="N162">
        <v>22.25</v>
      </c>
      <c r="O162">
        <v>21.15</v>
      </c>
      <c r="P162">
        <v>23.3</v>
      </c>
      <c r="Q162">
        <v>24.9</v>
      </c>
      <c r="R162" s="22">
        <v>22.844999999999999</v>
      </c>
      <c r="S162" s="22">
        <v>21.392800000000001</v>
      </c>
      <c r="T162" s="22">
        <v>19.735399999999998</v>
      </c>
      <c r="U162" s="22">
        <v>18.217400000000001</v>
      </c>
      <c r="V162" s="22">
        <v>22.6615152629</v>
      </c>
      <c r="W162" s="22">
        <v>21.6397566473</v>
      </c>
      <c r="X162" s="22">
        <v>20.301092539999999</v>
      </c>
      <c r="Y162" s="22">
        <v>18.750946264100001</v>
      </c>
      <c r="Z162" s="24" t="s">
        <v>558</v>
      </c>
      <c r="AA162" s="22" t="s">
        <v>551</v>
      </c>
      <c r="AB162" s="22" t="s">
        <v>551</v>
      </c>
      <c r="AC162" s="22">
        <v>58.575287701100002</v>
      </c>
      <c r="AD162" s="24" t="s">
        <v>552</v>
      </c>
      <c r="AE162" s="23">
        <v>0.41819997199999998</v>
      </c>
      <c r="AF162" s="25">
        <v>3.4500000000000003E-2</v>
      </c>
      <c r="AG162" t="s">
        <v>552</v>
      </c>
      <c r="AH162" s="22">
        <v>70.031832651200006</v>
      </c>
      <c r="AI162" s="22">
        <v>61.904761904799997</v>
      </c>
      <c r="AJ162" s="22">
        <v>-14.285714285699999</v>
      </c>
      <c r="AK162" s="26">
        <v>1949510</v>
      </c>
      <c r="AL162" s="26">
        <v>2068493</v>
      </c>
      <c r="AM162" s="26">
        <v>2669295</v>
      </c>
      <c r="AN162" s="30">
        <v>42908901</v>
      </c>
      <c r="AO162" s="30">
        <v>46038542.666666597</v>
      </c>
      <c r="AP162" s="30">
        <v>60255008.75</v>
      </c>
      <c r="AQ162" s="24" t="s">
        <v>555</v>
      </c>
      <c r="AR162" s="24" t="s">
        <v>555</v>
      </c>
      <c r="AS162" s="24" t="s">
        <v>555</v>
      </c>
      <c r="AT162" s="27">
        <v>0.2407</v>
      </c>
      <c r="AU162" s="27">
        <v>3.56E-2</v>
      </c>
      <c r="AV162" s="27">
        <v>1.3100000000000001E-2</v>
      </c>
      <c r="AW162" s="30">
        <v>-33220440</v>
      </c>
      <c r="AX162" s="30">
        <v>-223737650</v>
      </c>
      <c r="AY162" s="30">
        <v>-497240900</v>
      </c>
      <c r="AZ162" s="30">
        <v>-392463278.00029999</v>
      </c>
      <c r="BA162" s="30">
        <v>-713068581.99969995</v>
      </c>
      <c r="BB162">
        <v>0.92</v>
      </c>
      <c r="BC162" s="25">
        <v>0.22670000000000001</v>
      </c>
      <c r="BD162">
        <v>25.2717391304</v>
      </c>
      <c r="BE162">
        <v>0</v>
      </c>
      <c r="BF162">
        <v>1.7494356659000001</v>
      </c>
      <c r="BG162">
        <v>0</v>
      </c>
    </row>
    <row r="163" spans="1:59" x14ac:dyDescent="0.35">
      <c r="A163" t="s">
        <v>253</v>
      </c>
      <c r="B163" s="20">
        <v>9.2999999999999992E-3</v>
      </c>
      <c r="C163" s="20">
        <v>2.9999999999999997E-4</v>
      </c>
      <c r="D163" s="34">
        <v>3.3300000000000003E-2</v>
      </c>
      <c r="E163" s="31">
        <v>8.9999999999999993E-3</v>
      </c>
      <c r="F163" s="31">
        <v>8.9999999999999993E-3</v>
      </c>
      <c r="G163" s="20">
        <v>9.2999999999999992E-3</v>
      </c>
      <c r="H163">
        <v>8.9999999999999993E-3</v>
      </c>
      <c r="I163" s="16">
        <v>31000000</v>
      </c>
      <c r="J163" s="16">
        <v>282200</v>
      </c>
      <c r="K163" s="31">
        <v>0</v>
      </c>
      <c r="L163">
        <v>1.2E-2</v>
      </c>
      <c r="M163">
        <v>8.9999999999999993E-3</v>
      </c>
      <c r="N163">
        <v>8.9999999999999993E-3</v>
      </c>
      <c r="O163">
        <v>8.9999999999999993E-3</v>
      </c>
      <c r="P163">
        <v>9.4000000000000004E-3</v>
      </c>
      <c r="Q163">
        <v>9.7000000000000003E-3</v>
      </c>
      <c r="R163" s="22">
        <v>9.2499999999999995E-3</v>
      </c>
      <c r="S163" s="23">
        <v>9.4319999999999994E-3</v>
      </c>
      <c r="T163" s="23">
        <v>9.8650000000000005E-3</v>
      </c>
      <c r="U163" s="23">
        <v>1.05325E-2</v>
      </c>
      <c r="V163" s="22">
        <v>9.2358587999999998E-3</v>
      </c>
      <c r="W163" s="23">
        <v>9.4610288999999997E-3</v>
      </c>
      <c r="X163" s="23">
        <v>9.8247034000000007E-3</v>
      </c>
      <c r="Y163" s="23">
        <v>1.03488496E-2</v>
      </c>
      <c r="Z163" s="23" t="s">
        <v>480</v>
      </c>
      <c r="AA163" s="24" t="s">
        <v>558</v>
      </c>
      <c r="AB163" s="23" t="s">
        <v>480</v>
      </c>
      <c r="AC163" s="22">
        <v>50.4135236483</v>
      </c>
      <c r="AD163" s="24" t="s">
        <v>552</v>
      </c>
      <c r="AE163" s="24">
        <v>-9.8636500000000003E-5</v>
      </c>
      <c r="AF163" s="25">
        <v>2.2100000000000002E-2</v>
      </c>
      <c r="AG163" t="s">
        <v>481</v>
      </c>
      <c r="AH163" s="24">
        <v>-22.279348757499999</v>
      </c>
      <c r="AI163" s="24">
        <v>0</v>
      </c>
      <c r="AJ163" s="22">
        <v>-40</v>
      </c>
      <c r="AK163" s="36">
        <v>19900000</v>
      </c>
      <c r="AL163" s="36">
        <v>14866667</v>
      </c>
      <c r="AM163" s="36">
        <v>18750000</v>
      </c>
      <c r="AN163" s="29">
        <v>173210</v>
      </c>
      <c r="AO163" s="29">
        <v>130360</v>
      </c>
      <c r="AP163" s="29">
        <v>169010</v>
      </c>
      <c r="AQ163" s="22" t="s">
        <v>556</v>
      </c>
      <c r="AR163" s="24" t="s">
        <v>555</v>
      </c>
      <c r="AS163" s="22" t="s">
        <v>569</v>
      </c>
      <c r="AT163" s="28">
        <v>-1.06E-2</v>
      </c>
      <c r="AU163" s="33">
        <v>0</v>
      </c>
      <c r="AV163" s="27">
        <v>1.09E-2</v>
      </c>
      <c r="AW163" s="24">
        <v>0</v>
      </c>
      <c r="AX163" s="24">
        <v>0</v>
      </c>
      <c r="AY163" s="24">
        <v>0</v>
      </c>
      <c r="AZ163" s="24">
        <v>0</v>
      </c>
      <c r="BA163" s="24">
        <v>0</v>
      </c>
      <c r="BB163">
        <v>0</v>
      </c>
      <c r="BC163" s="25">
        <v>0</v>
      </c>
      <c r="BD163">
        <v>0</v>
      </c>
      <c r="BE163">
        <v>0</v>
      </c>
      <c r="BF163">
        <v>0.93</v>
      </c>
      <c r="BG163">
        <v>0</v>
      </c>
    </row>
    <row r="164" spans="1:59" x14ac:dyDescent="0.35">
      <c r="A164" t="s">
        <v>580</v>
      </c>
      <c r="B164" s="31">
        <v>9.5999999999999992E-3</v>
      </c>
      <c r="C164" s="31">
        <v>0</v>
      </c>
      <c r="D164" s="32">
        <v>0</v>
      </c>
      <c r="E164" s="31">
        <v>9.5999999999999992E-3</v>
      </c>
      <c r="F164" s="31">
        <v>9.5999999999999992E-3</v>
      </c>
      <c r="G164" s="31">
        <v>9.5999999999999992E-3</v>
      </c>
      <c r="H164">
        <v>9.5999999999999992E-3</v>
      </c>
      <c r="I164" s="16">
        <v>4000000</v>
      </c>
      <c r="J164" s="16">
        <v>38400</v>
      </c>
      <c r="K164" s="31">
        <v>0</v>
      </c>
      <c r="L164">
        <v>1.2999999999999999E-2</v>
      </c>
      <c r="M164">
        <v>9.1000000000000004E-3</v>
      </c>
      <c r="N164">
        <v>9.4000000000000004E-3</v>
      </c>
      <c r="O164">
        <v>9.1999999999999998E-3</v>
      </c>
      <c r="P164">
        <v>9.7999999999999997E-3</v>
      </c>
      <c r="Q164">
        <v>1.0999999999999999E-2</v>
      </c>
      <c r="R164" s="23">
        <v>9.7000000000000003E-3</v>
      </c>
      <c r="S164" s="23">
        <v>1.0354E-2</v>
      </c>
      <c r="T164" s="23">
        <v>1.0887000000000001E-2</v>
      </c>
      <c r="U164" s="23">
        <v>1.13835E-2</v>
      </c>
      <c r="V164" s="23">
        <v>9.7323002000000002E-3</v>
      </c>
      <c r="W164" s="23">
        <v>1.02225189E-2</v>
      </c>
      <c r="X164" s="23">
        <v>1.07118808E-2</v>
      </c>
      <c r="Y164" s="23">
        <v>1.13054282E-2</v>
      </c>
      <c r="Z164" s="23" t="s">
        <v>480</v>
      </c>
      <c r="AA164" s="23" t="s">
        <v>480</v>
      </c>
      <c r="AB164" s="23" t="s">
        <v>480</v>
      </c>
      <c r="AC164" s="23">
        <v>43.127210213300003</v>
      </c>
      <c r="AD164" s="24" t="s">
        <v>552</v>
      </c>
      <c r="AE164" s="24">
        <v>-2.7624449999999999E-4</v>
      </c>
      <c r="AF164" s="25">
        <v>2.18E-2</v>
      </c>
      <c r="AG164" t="s">
        <v>481</v>
      </c>
      <c r="AH164" s="24">
        <v>-21.8767990789</v>
      </c>
      <c r="AI164" s="24">
        <v>48.148148148200001</v>
      </c>
      <c r="AJ164" s="24">
        <v>-44.444444444399998</v>
      </c>
      <c r="AK164" s="36">
        <v>2900000</v>
      </c>
      <c r="AL164" s="36">
        <v>2460000</v>
      </c>
      <c r="AM164" s="26">
        <v>59485000</v>
      </c>
      <c r="AN164" s="29">
        <v>27600</v>
      </c>
      <c r="AO164" s="29">
        <v>23397.333333333299</v>
      </c>
      <c r="AP164" s="30">
        <v>559997.5</v>
      </c>
      <c r="AQ164" s="22" t="s">
        <v>556</v>
      </c>
      <c r="AR164" s="22" t="s">
        <v>557</v>
      </c>
      <c r="AS164" s="22" t="s">
        <v>569</v>
      </c>
      <c r="AT164" s="28">
        <v>-0.04</v>
      </c>
      <c r="AU164" s="27">
        <v>1.0500000000000001E-2</v>
      </c>
      <c r="AV164" s="27">
        <v>2.1299999999999999E-2</v>
      </c>
      <c r="AW164" s="24">
        <v>0</v>
      </c>
      <c r="AX164" s="30">
        <v>-78120</v>
      </c>
      <c r="AY164" s="30">
        <v>-86280</v>
      </c>
      <c r="AZ164" s="30">
        <v>-518080</v>
      </c>
      <c r="BA164" s="30">
        <v>-1016080.0000999999</v>
      </c>
      <c r="BB164">
        <v>0</v>
      </c>
      <c r="BC164" s="25">
        <v>0</v>
      </c>
      <c r="BD164">
        <v>0</v>
      </c>
      <c r="BE164">
        <v>0</v>
      </c>
      <c r="BF164">
        <v>0</v>
      </c>
      <c r="BG164">
        <v>0</v>
      </c>
    </row>
    <row r="165" spans="1:59" x14ac:dyDescent="0.35">
      <c r="A165" t="s">
        <v>255</v>
      </c>
      <c r="B165" s="20">
        <v>28.7</v>
      </c>
      <c r="C165" s="20">
        <v>0.6</v>
      </c>
      <c r="D165" s="34">
        <v>2.1399999999999999E-2</v>
      </c>
      <c r="E165" s="31">
        <v>28.1</v>
      </c>
      <c r="F165" s="18">
        <v>27.7</v>
      </c>
      <c r="G165" s="20">
        <v>28.7</v>
      </c>
      <c r="H165">
        <v>28.1</v>
      </c>
      <c r="I165" s="16">
        <v>1782800</v>
      </c>
      <c r="J165" s="16">
        <v>50594275</v>
      </c>
      <c r="K165" s="21">
        <v>5736210</v>
      </c>
      <c r="L165">
        <v>29.25</v>
      </c>
      <c r="M165">
        <v>3</v>
      </c>
      <c r="N165">
        <v>27.1</v>
      </c>
      <c r="O165">
        <v>21.15</v>
      </c>
      <c r="P165">
        <v>28.98</v>
      </c>
      <c r="Q165">
        <v>28.98</v>
      </c>
      <c r="R165" s="22">
        <v>25.092500000000001</v>
      </c>
      <c r="S165" s="22">
        <v>23.504999999999999</v>
      </c>
      <c r="T165" s="22">
        <v>21.584700000000002</v>
      </c>
      <c r="U165" s="22">
        <v>14.938800000000001</v>
      </c>
      <c r="V165" s="22">
        <v>25.801880110300001</v>
      </c>
      <c r="W165" s="22">
        <v>23.7949904229</v>
      </c>
      <c r="X165" s="22">
        <v>21.069058364899998</v>
      </c>
      <c r="Y165" s="22">
        <v>16.594308241899999</v>
      </c>
      <c r="Z165" s="22" t="s">
        <v>551</v>
      </c>
      <c r="AA165" s="22" t="s">
        <v>551</v>
      </c>
      <c r="AB165" s="22" t="s">
        <v>551</v>
      </c>
      <c r="AC165" s="22">
        <v>71.784811133299996</v>
      </c>
      <c r="AD165" s="23" t="s">
        <v>567</v>
      </c>
      <c r="AE165" s="22">
        <v>1.1408681138000001</v>
      </c>
      <c r="AF165" s="25">
        <v>4.4499999999999998E-2</v>
      </c>
      <c r="AG165" t="s">
        <v>552</v>
      </c>
      <c r="AH165" s="22">
        <v>121.4936247723</v>
      </c>
      <c r="AI165" s="24">
        <v>89.989517819699998</v>
      </c>
      <c r="AJ165" s="22">
        <v>-8.0882352941000004</v>
      </c>
      <c r="AK165" s="26">
        <v>3689710</v>
      </c>
      <c r="AL165" s="26">
        <v>4927140</v>
      </c>
      <c r="AM165" s="26">
        <v>4629075</v>
      </c>
      <c r="AN165" s="30">
        <v>96842142.5</v>
      </c>
      <c r="AO165" s="30">
        <v>124816523.333333</v>
      </c>
      <c r="AP165" s="30">
        <v>114365938.25</v>
      </c>
      <c r="AQ165" s="24" t="s">
        <v>555</v>
      </c>
      <c r="AR165" s="22" t="s">
        <v>572</v>
      </c>
      <c r="AS165" s="24" t="s">
        <v>555</v>
      </c>
      <c r="AT165" s="27">
        <v>0.25600000000000001</v>
      </c>
      <c r="AU165" s="27">
        <v>0.34739999999999999</v>
      </c>
      <c r="AV165" s="27">
        <v>0.1038</v>
      </c>
      <c r="AW165" s="29">
        <v>89109190</v>
      </c>
      <c r="AX165" s="29">
        <v>359197925</v>
      </c>
      <c r="AY165" s="29">
        <v>641804630</v>
      </c>
      <c r="AZ165" s="29">
        <v>597477630.00020003</v>
      </c>
      <c r="BA165" s="29">
        <v>776248096.99950004</v>
      </c>
      <c r="BB165">
        <v>0.78</v>
      </c>
      <c r="BC165" s="25">
        <v>2</v>
      </c>
      <c r="BD165">
        <v>36.794871794899997</v>
      </c>
      <c r="BE165">
        <v>0</v>
      </c>
      <c r="BF165">
        <v>7.3778920308</v>
      </c>
      <c r="BG165">
        <v>0</v>
      </c>
    </row>
    <row r="166" spans="1:59" x14ac:dyDescent="0.35">
      <c r="A166" t="s">
        <v>257</v>
      </c>
      <c r="B166" s="31">
        <v>19.98</v>
      </c>
      <c r="C166" s="31">
        <v>0</v>
      </c>
      <c r="D166" s="32">
        <v>0</v>
      </c>
      <c r="E166" s="31">
        <v>19.98</v>
      </c>
      <c r="F166" s="31">
        <v>19.98</v>
      </c>
      <c r="G166" s="31">
        <v>19.98</v>
      </c>
      <c r="H166">
        <v>19.98</v>
      </c>
      <c r="I166">
        <v>200</v>
      </c>
      <c r="J166" s="16">
        <v>3996</v>
      </c>
      <c r="K166" s="21">
        <v>3996</v>
      </c>
      <c r="L166">
        <v>38</v>
      </c>
      <c r="M166">
        <v>16.440000000000001</v>
      </c>
      <c r="N166">
        <v>19.12</v>
      </c>
      <c r="O166">
        <v>17.84</v>
      </c>
      <c r="P166">
        <v>20.7</v>
      </c>
      <c r="Q166">
        <v>22</v>
      </c>
      <c r="R166" s="23">
        <v>20.353000000000002</v>
      </c>
      <c r="S166" s="23">
        <v>21.1892</v>
      </c>
      <c r="T166" s="23">
        <v>22.2791</v>
      </c>
      <c r="U166" s="23">
        <v>25.428550000000001</v>
      </c>
      <c r="V166" s="23">
        <v>20.4216700819</v>
      </c>
      <c r="W166" s="23">
        <v>21.140081582299999</v>
      </c>
      <c r="X166" s="23">
        <v>22.6475481706</v>
      </c>
      <c r="Y166" s="23">
        <v>26.160280927900001</v>
      </c>
      <c r="Z166" s="24" t="s">
        <v>558</v>
      </c>
      <c r="AA166" s="23" t="s">
        <v>480</v>
      </c>
      <c r="AB166" s="23" t="s">
        <v>480</v>
      </c>
      <c r="AC166" s="23">
        <v>44.097495280499999</v>
      </c>
      <c r="AD166" s="24" t="s">
        <v>552</v>
      </c>
      <c r="AE166" s="24">
        <v>-0.27276796780000001</v>
      </c>
      <c r="AF166" s="25">
        <v>4.8099999999999997E-2</v>
      </c>
      <c r="AG166" t="s">
        <v>552</v>
      </c>
      <c r="AH166" s="24">
        <v>-41.324107990800002</v>
      </c>
      <c r="AI166" s="22">
        <v>53.410553410600002</v>
      </c>
      <c r="AJ166" s="24">
        <v>-47.027027027000003</v>
      </c>
      <c r="AK166" s="26">
        <v>2150</v>
      </c>
      <c r="AL166" s="26">
        <v>1653</v>
      </c>
      <c r="AM166" s="26">
        <v>1410</v>
      </c>
      <c r="AN166" s="30">
        <v>41874.5</v>
      </c>
      <c r="AO166" s="30">
        <v>32491</v>
      </c>
      <c r="AP166" s="30">
        <v>27773.599999999999</v>
      </c>
      <c r="AQ166" s="22" t="s">
        <v>556</v>
      </c>
      <c r="AR166" s="22" t="s">
        <v>557</v>
      </c>
      <c r="AS166" s="22" t="s">
        <v>569</v>
      </c>
      <c r="AT166" s="28">
        <v>-4.8599999999999997E-2</v>
      </c>
      <c r="AU166" s="28">
        <v>-3.7100000000000001E-2</v>
      </c>
      <c r="AV166" s="27">
        <v>3.85E-2</v>
      </c>
      <c r="AW166" s="29">
        <v>3996</v>
      </c>
      <c r="AX166" s="29">
        <v>32711</v>
      </c>
      <c r="AY166" s="29">
        <v>59431</v>
      </c>
      <c r="AZ166" s="29">
        <v>63601</v>
      </c>
      <c r="BA166" s="29">
        <v>5507261</v>
      </c>
      <c r="BB166">
        <v>1.6</v>
      </c>
      <c r="BC166" s="25">
        <v>-5.33E-2</v>
      </c>
      <c r="BD166">
        <v>12.487500000000001</v>
      </c>
      <c r="BE166">
        <v>0</v>
      </c>
      <c r="BF166">
        <v>3.0503816794</v>
      </c>
      <c r="BG166">
        <v>0</v>
      </c>
    </row>
    <row r="167" spans="1:59" x14ac:dyDescent="0.35">
      <c r="A167" t="s">
        <v>259</v>
      </c>
      <c r="B167" s="18">
        <v>1.45</v>
      </c>
      <c r="C167" s="18">
        <v>-0.02</v>
      </c>
      <c r="D167" s="19">
        <v>-1.3599999999999999E-2</v>
      </c>
      <c r="E167" s="18">
        <v>1.45</v>
      </c>
      <c r="F167" s="18">
        <v>1.41</v>
      </c>
      <c r="G167" s="18">
        <v>1.45</v>
      </c>
      <c r="H167">
        <v>1.47</v>
      </c>
      <c r="I167" s="16">
        <v>383000</v>
      </c>
      <c r="J167" s="16">
        <v>548870</v>
      </c>
      <c r="K167" s="31">
        <v>0</v>
      </c>
      <c r="L167">
        <v>2.2799999999999998</v>
      </c>
      <c r="M167">
        <v>1.4</v>
      </c>
      <c r="N167">
        <v>1.43</v>
      </c>
      <c r="O167">
        <v>1.38</v>
      </c>
      <c r="P167">
        <v>1.54</v>
      </c>
      <c r="Q167">
        <v>1.72</v>
      </c>
      <c r="R167" s="23">
        <v>1.56</v>
      </c>
      <c r="S167" s="23">
        <v>1.6537999999999999</v>
      </c>
      <c r="T167" s="23">
        <v>1.7690999999999999</v>
      </c>
      <c r="U167" s="23">
        <v>1.8503000000000001</v>
      </c>
      <c r="V167" s="23">
        <v>1.5442119766</v>
      </c>
      <c r="W167" s="23">
        <v>1.6368354630999999</v>
      </c>
      <c r="X167" s="23">
        <v>1.7253486181</v>
      </c>
      <c r="Y167" s="23">
        <v>1.8060083396</v>
      </c>
      <c r="Z167" s="23" t="s">
        <v>480</v>
      </c>
      <c r="AA167" s="23" t="s">
        <v>480</v>
      </c>
      <c r="AB167" s="23" t="s">
        <v>480</v>
      </c>
      <c r="AC167" s="23">
        <v>31.371041553200001</v>
      </c>
      <c r="AD167" s="24" t="s">
        <v>552</v>
      </c>
      <c r="AE167" s="24">
        <v>-5.3780135700000002E-2</v>
      </c>
      <c r="AF167" s="25">
        <v>4.3499999999999997E-2</v>
      </c>
      <c r="AG167" t="s">
        <v>552</v>
      </c>
      <c r="AH167" s="23">
        <v>-106.38912980630001</v>
      </c>
      <c r="AI167" s="23">
        <v>22.0634920635</v>
      </c>
      <c r="AJ167" s="23">
        <v>-82.142857142899999</v>
      </c>
      <c r="AK167" s="26">
        <v>457700</v>
      </c>
      <c r="AL167" s="26">
        <v>591533</v>
      </c>
      <c r="AM167" s="26">
        <v>600500</v>
      </c>
      <c r="AN167" s="30">
        <v>640651</v>
      </c>
      <c r="AO167" s="30">
        <v>874159</v>
      </c>
      <c r="AP167" s="30">
        <v>919613.25</v>
      </c>
      <c r="AQ167" s="24" t="s">
        <v>559</v>
      </c>
      <c r="AR167" s="24" t="s">
        <v>555</v>
      </c>
      <c r="AS167" s="24" t="s">
        <v>555</v>
      </c>
      <c r="AT167" s="28">
        <v>-0.18540000000000001</v>
      </c>
      <c r="AU167" s="28">
        <v>-0.14710000000000001</v>
      </c>
      <c r="AV167" s="28">
        <v>-6.7999999999999996E-3</v>
      </c>
      <c r="AW167" s="29">
        <v>14770</v>
      </c>
      <c r="AX167" s="29">
        <v>13420</v>
      </c>
      <c r="AY167" s="29">
        <v>69250</v>
      </c>
      <c r="AZ167" s="30">
        <v>-2189660</v>
      </c>
      <c r="BA167" s="29">
        <v>104589430.0008</v>
      </c>
      <c r="BB167">
        <v>0.14000000000000001</v>
      </c>
      <c r="BC167" s="25">
        <v>15</v>
      </c>
      <c r="BD167">
        <v>10.357142857099999</v>
      </c>
      <c r="BE167">
        <v>0</v>
      </c>
      <c r="BF167">
        <v>0.82857142859999999</v>
      </c>
      <c r="BG167">
        <v>0</v>
      </c>
    </row>
    <row r="168" spans="1:59" x14ac:dyDescent="0.35">
      <c r="A168" t="s">
        <v>447</v>
      </c>
      <c r="B168" s="18">
        <v>17.04</v>
      </c>
      <c r="C168" s="18">
        <v>-0.22</v>
      </c>
      <c r="D168" s="19">
        <v>-1.2699999999999999E-2</v>
      </c>
      <c r="E168" s="20">
        <v>17.399999999999999</v>
      </c>
      <c r="F168" s="18">
        <v>17.02</v>
      </c>
      <c r="G168" s="20">
        <v>17.5</v>
      </c>
      <c r="H168">
        <v>17.260000000000002</v>
      </c>
      <c r="I168" s="16">
        <v>380900</v>
      </c>
      <c r="J168" s="16">
        <v>6500598</v>
      </c>
      <c r="K168" s="35">
        <v>-136484.0001</v>
      </c>
      <c r="L168">
        <v>27.5</v>
      </c>
      <c r="M168">
        <v>17.02</v>
      </c>
      <c r="N168">
        <v>17.03</v>
      </c>
      <c r="O168">
        <v>16</v>
      </c>
      <c r="P168">
        <v>17.7</v>
      </c>
      <c r="Q168">
        <v>18.34</v>
      </c>
      <c r="R168" s="23">
        <v>17.734999999999999</v>
      </c>
      <c r="S168" s="23">
        <v>18.043199999999999</v>
      </c>
      <c r="T168" s="23">
        <v>18.4895</v>
      </c>
      <c r="U168" s="23">
        <v>19.154199999999999</v>
      </c>
      <c r="V168" s="23">
        <v>17.650757260599999</v>
      </c>
      <c r="W168" s="23">
        <v>17.973993308099999</v>
      </c>
      <c r="X168" s="23">
        <v>18.4797552695</v>
      </c>
      <c r="Y168" s="23">
        <v>19.730426603800002</v>
      </c>
      <c r="Z168" s="23" t="s">
        <v>480</v>
      </c>
      <c r="AA168" s="24" t="s">
        <v>558</v>
      </c>
      <c r="AB168" s="24" t="s">
        <v>558</v>
      </c>
      <c r="AC168" s="23">
        <v>26.7228562309</v>
      </c>
      <c r="AD168" s="22" t="s">
        <v>577</v>
      </c>
      <c r="AE168" s="24">
        <v>-0.1702536566</v>
      </c>
      <c r="AF168" s="25">
        <v>1.4200000000000001E-2</v>
      </c>
      <c r="AG168" t="s">
        <v>481</v>
      </c>
      <c r="AH168" s="23">
        <v>-146.9072164948</v>
      </c>
      <c r="AI168" s="23">
        <v>8.2413793102999993</v>
      </c>
      <c r="AJ168" s="23">
        <v>-98.275862068999999</v>
      </c>
      <c r="AK168" s="36">
        <v>272460</v>
      </c>
      <c r="AL168" s="36">
        <v>256247</v>
      </c>
      <c r="AM168" s="36">
        <v>272615</v>
      </c>
      <c r="AN168" s="29">
        <v>4241661.2</v>
      </c>
      <c r="AO168" s="29">
        <v>4164923.2</v>
      </c>
      <c r="AP168" s="29">
        <v>4571683.5</v>
      </c>
      <c r="AQ168" s="23" t="s">
        <v>553</v>
      </c>
      <c r="AR168" s="24" t="s">
        <v>555</v>
      </c>
      <c r="AS168" s="24" t="s">
        <v>555</v>
      </c>
      <c r="AT168" s="28">
        <v>-8.3900000000000002E-2</v>
      </c>
      <c r="AU168" s="28">
        <v>-5.2299999999999999E-2</v>
      </c>
      <c r="AV168" s="28">
        <v>-2.07E-2</v>
      </c>
      <c r="AW168" s="30">
        <v>-2300315.9994999999</v>
      </c>
      <c r="AX168" s="29">
        <v>5270564.0011</v>
      </c>
      <c r="AY168" s="29">
        <v>85546.001000000004</v>
      </c>
      <c r="AZ168" s="29">
        <v>28309214.0011</v>
      </c>
      <c r="BA168" s="30">
        <v>-791846614.99759996</v>
      </c>
      <c r="BB168">
        <v>0.77</v>
      </c>
      <c r="BC168" s="25">
        <v>0.16669999999999999</v>
      </c>
      <c r="BD168">
        <v>22.129870129899999</v>
      </c>
      <c r="BE168">
        <v>0</v>
      </c>
      <c r="BF168">
        <v>2.5547226386999999</v>
      </c>
      <c r="BG168">
        <v>0</v>
      </c>
    </row>
    <row r="169" spans="1:59" x14ac:dyDescent="0.35">
      <c r="A169" t="s">
        <v>650</v>
      </c>
      <c r="B169" s="31">
        <v>0.5</v>
      </c>
      <c r="C169" s="31">
        <v>0</v>
      </c>
      <c r="D169" s="32">
        <v>0</v>
      </c>
      <c r="E169" s="31">
        <v>0.5</v>
      </c>
      <c r="F169" s="31">
        <v>0.5</v>
      </c>
      <c r="G169" s="31">
        <v>0.5</v>
      </c>
      <c r="H169">
        <v>0.5</v>
      </c>
      <c r="I169" s="16">
        <v>49000</v>
      </c>
      <c r="J169" s="16">
        <v>24500</v>
      </c>
      <c r="K169" s="31">
        <v>0</v>
      </c>
      <c r="L169">
        <v>0.82</v>
      </c>
      <c r="M169">
        <v>0.5</v>
      </c>
      <c r="N169">
        <v>0.48</v>
      </c>
      <c r="O169">
        <v>0.48</v>
      </c>
      <c r="P169">
        <v>0.53</v>
      </c>
      <c r="Q169">
        <v>0.56000000000000005</v>
      </c>
      <c r="R169" s="23">
        <v>0.51549999999999996</v>
      </c>
      <c r="S169" s="23">
        <v>0.52759999999999996</v>
      </c>
      <c r="T169" s="23">
        <v>0.5423</v>
      </c>
      <c r="U169" s="23">
        <v>0.56505000000000005</v>
      </c>
      <c r="V169" s="23">
        <v>0.51570091630000003</v>
      </c>
      <c r="W169" s="23">
        <v>0.52655658979999997</v>
      </c>
      <c r="X169" s="23">
        <v>0.53960248209999995</v>
      </c>
      <c r="Y169" s="23">
        <v>0.55702799920000001</v>
      </c>
      <c r="Z169" s="23" t="s">
        <v>480</v>
      </c>
      <c r="AA169" s="24" t="s">
        <v>558</v>
      </c>
      <c r="AB169" s="24" t="s">
        <v>558</v>
      </c>
      <c r="AC169" s="23">
        <v>44.163374576800003</v>
      </c>
      <c r="AD169" s="24" t="s">
        <v>552</v>
      </c>
      <c r="AE169" s="24">
        <v>-6.1255349999999997E-3</v>
      </c>
      <c r="AF169" s="25">
        <v>3.4200000000000001E-2</v>
      </c>
      <c r="AG169" t="s">
        <v>552</v>
      </c>
      <c r="AH169" s="23">
        <v>-125.159642401</v>
      </c>
      <c r="AI169" s="24">
        <v>0</v>
      </c>
      <c r="AJ169" s="24">
        <v>-100</v>
      </c>
      <c r="AK169" s="26">
        <v>94100</v>
      </c>
      <c r="AL169" s="26">
        <v>230867</v>
      </c>
      <c r="AM169" s="26">
        <v>217150</v>
      </c>
      <c r="AN169" s="30">
        <v>43856</v>
      </c>
      <c r="AO169" s="30">
        <v>115338</v>
      </c>
      <c r="AP169" s="30">
        <v>109503</v>
      </c>
      <c r="AQ169" s="22" t="s">
        <v>556</v>
      </c>
      <c r="AR169" s="22" t="s">
        <v>557</v>
      </c>
      <c r="AS169" s="24" t="s">
        <v>555</v>
      </c>
      <c r="AT169" s="28">
        <v>-0.12280000000000001</v>
      </c>
      <c r="AU169" s="28">
        <v>-3.85E-2</v>
      </c>
      <c r="AV169" s="28">
        <v>-1.9599999999999999E-2</v>
      </c>
      <c r="AW169" s="24">
        <v>0</v>
      </c>
      <c r="AX169" s="24">
        <v>0</v>
      </c>
      <c r="AY169" s="24">
        <v>0</v>
      </c>
      <c r="AZ169" s="24">
        <v>0</v>
      </c>
      <c r="BA169" s="24">
        <v>0</v>
      </c>
      <c r="BB169">
        <v>0.01</v>
      </c>
      <c r="BC169" s="25">
        <v>0</v>
      </c>
      <c r="BD169">
        <v>50</v>
      </c>
      <c r="BE169">
        <v>0</v>
      </c>
      <c r="BF169">
        <v>0.5</v>
      </c>
      <c r="BG169">
        <v>0</v>
      </c>
    </row>
    <row r="170" spans="1:59" x14ac:dyDescent="0.35">
      <c r="A170" t="s">
        <v>261</v>
      </c>
      <c r="B170" s="20">
        <v>18</v>
      </c>
      <c r="C170" s="20">
        <v>0.52</v>
      </c>
      <c r="D170" s="34">
        <v>2.9700000000000001E-2</v>
      </c>
      <c r="E170" s="31">
        <v>17.48</v>
      </c>
      <c r="F170" s="18">
        <v>17.420000000000002</v>
      </c>
      <c r="G170" s="20">
        <v>18</v>
      </c>
      <c r="H170">
        <v>17.48</v>
      </c>
      <c r="I170" s="16">
        <v>3000</v>
      </c>
      <c r="J170" s="16">
        <v>53012</v>
      </c>
      <c r="K170" s="31">
        <v>0</v>
      </c>
      <c r="L170">
        <v>26.45</v>
      </c>
      <c r="M170">
        <v>14</v>
      </c>
      <c r="N170">
        <v>16.61</v>
      </c>
      <c r="O170">
        <v>15.22</v>
      </c>
      <c r="P170">
        <v>18.5</v>
      </c>
      <c r="Q170">
        <v>20.18</v>
      </c>
      <c r="R170" s="23">
        <v>18.265000000000001</v>
      </c>
      <c r="S170" s="22">
        <v>17.421600000000002</v>
      </c>
      <c r="T170" s="22">
        <v>17.8261</v>
      </c>
      <c r="U170" s="22">
        <v>17.729500000000002</v>
      </c>
      <c r="V170" s="23">
        <v>18.120326621</v>
      </c>
      <c r="W170" s="22">
        <v>17.826567244700001</v>
      </c>
      <c r="X170" s="22">
        <v>17.777281729599999</v>
      </c>
      <c r="Y170" s="23">
        <v>18.612452309799998</v>
      </c>
      <c r="Z170" s="24" t="s">
        <v>558</v>
      </c>
      <c r="AA170" s="22" t="s">
        <v>551</v>
      </c>
      <c r="AB170" s="24" t="s">
        <v>558</v>
      </c>
      <c r="AC170" s="23">
        <v>49.624730295900001</v>
      </c>
      <c r="AD170" s="24" t="s">
        <v>552</v>
      </c>
      <c r="AE170" s="23">
        <v>0.22636437500000001</v>
      </c>
      <c r="AF170" s="25">
        <v>7.9500000000000001E-2</v>
      </c>
      <c r="AG170" t="s">
        <v>482</v>
      </c>
      <c r="AH170" s="24">
        <v>-40.959919587900004</v>
      </c>
      <c r="AI170" s="24">
        <v>25.0333333333</v>
      </c>
      <c r="AJ170" s="22">
        <v>-60</v>
      </c>
      <c r="AK170" s="26">
        <v>5320</v>
      </c>
      <c r="AL170" s="26">
        <v>5113</v>
      </c>
      <c r="AM170" s="26">
        <v>4485</v>
      </c>
      <c r="AN170" s="30">
        <v>87311.6</v>
      </c>
      <c r="AO170" s="30">
        <v>86491.199999999997</v>
      </c>
      <c r="AP170" s="30">
        <v>76465.8</v>
      </c>
      <c r="AQ170" s="22" t="s">
        <v>566</v>
      </c>
      <c r="AR170" s="24" t="s">
        <v>555</v>
      </c>
      <c r="AS170" s="24" t="s">
        <v>555</v>
      </c>
      <c r="AT170" s="27">
        <v>9.0899999999999995E-2</v>
      </c>
      <c r="AU170" s="28">
        <v>-2.1700000000000001E-2</v>
      </c>
      <c r="AV170" s="33">
        <v>0</v>
      </c>
      <c r="AW170" s="24">
        <v>0</v>
      </c>
      <c r="AX170" s="24">
        <v>0</v>
      </c>
      <c r="AY170" s="24">
        <v>0</v>
      </c>
      <c r="AZ170" s="24">
        <v>0</v>
      </c>
      <c r="BA170" s="24">
        <v>0</v>
      </c>
      <c r="BB170">
        <v>0.43</v>
      </c>
      <c r="BC170" s="25">
        <v>-0.18870000000000001</v>
      </c>
      <c r="BD170">
        <v>41.860465116299999</v>
      </c>
      <c r="BE170">
        <v>0</v>
      </c>
      <c r="BF170">
        <v>7.0866141732000001</v>
      </c>
      <c r="BG170">
        <v>0</v>
      </c>
    </row>
    <row r="171" spans="1:59" x14ac:dyDescent="0.35">
      <c r="A171" t="s">
        <v>263</v>
      </c>
      <c r="B171" s="31">
        <v>96.65</v>
      </c>
      <c r="C171" s="31">
        <v>0</v>
      </c>
      <c r="D171" s="32">
        <v>0</v>
      </c>
      <c r="E171" s="31">
        <v>96.65</v>
      </c>
      <c r="F171" s="18">
        <v>96</v>
      </c>
      <c r="G171" s="20">
        <v>97.15</v>
      </c>
      <c r="H171">
        <v>96.65</v>
      </c>
      <c r="I171" s="16">
        <v>2142640</v>
      </c>
      <c r="J171" s="16">
        <v>207031774.5</v>
      </c>
      <c r="K171" s="35">
        <v>-47767159</v>
      </c>
      <c r="L171">
        <v>109.8</v>
      </c>
      <c r="M171">
        <v>74.55</v>
      </c>
      <c r="N171">
        <v>96.32</v>
      </c>
      <c r="O171">
        <v>92.12</v>
      </c>
      <c r="P171">
        <v>100.05</v>
      </c>
      <c r="Q171">
        <v>103.75</v>
      </c>
      <c r="R171" s="23">
        <v>98.025000000000006</v>
      </c>
      <c r="S171" s="23">
        <v>100.505</v>
      </c>
      <c r="T171" s="22">
        <v>95.9345</v>
      </c>
      <c r="U171" s="22">
        <v>91.887249999999995</v>
      </c>
      <c r="V171" s="23">
        <v>98.320561748000003</v>
      </c>
      <c r="W171" s="23">
        <v>98.563780025300005</v>
      </c>
      <c r="X171" s="22">
        <v>96.434881971899998</v>
      </c>
      <c r="Y171" s="22">
        <v>92.788001869499993</v>
      </c>
      <c r="Z171" s="23" t="s">
        <v>480</v>
      </c>
      <c r="AA171" s="24" t="s">
        <v>558</v>
      </c>
      <c r="AB171" s="22" t="s">
        <v>551</v>
      </c>
      <c r="AC171" s="23">
        <v>42.610471402199998</v>
      </c>
      <c r="AD171" s="24" t="s">
        <v>552</v>
      </c>
      <c r="AE171" s="24">
        <v>-0.89438559679999996</v>
      </c>
      <c r="AF171" s="25">
        <v>2.0400000000000001E-2</v>
      </c>
      <c r="AG171" t="s">
        <v>481</v>
      </c>
      <c r="AH171" s="23">
        <v>-79.863065090999996</v>
      </c>
      <c r="AI171" s="23">
        <v>43.589743589800001</v>
      </c>
      <c r="AJ171" s="24">
        <v>-68.269230769200007</v>
      </c>
      <c r="AK171" s="26">
        <v>2488738</v>
      </c>
      <c r="AL171" s="26">
        <v>2444441</v>
      </c>
      <c r="AM171" s="26">
        <v>2423586</v>
      </c>
      <c r="AN171" s="30">
        <v>223110832.44999999</v>
      </c>
      <c r="AO171" s="30">
        <v>225063022.5</v>
      </c>
      <c r="AP171" s="30">
        <v>227647349.80000001</v>
      </c>
      <c r="AQ171" s="24" t="s">
        <v>562</v>
      </c>
      <c r="AR171" s="22" t="s">
        <v>572</v>
      </c>
      <c r="AS171" s="24" t="s">
        <v>555</v>
      </c>
      <c r="AT171" s="28">
        <v>-4.6800000000000001E-2</v>
      </c>
      <c r="AU171" s="28">
        <v>-2.86E-2</v>
      </c>
      <c r="AV171" s="28">
        <v>-1.5E-3</v>
      </c>
      <c r="AW171" s="30">
        <v>-62867498.5</v>
      </c>
      <c r="AX171" s="30">
        <v>-272869504</v>
      </c>
      <c r="AY171" s="30">
        <v>-350010646</v>
      </c>
      <c r="AZ171" s="29">
        <v>1754276371</v>
      </c>
      <c r="BA171" s="30">
        <v>-2782896393.5004001</v>
      </c>
      <c r="BB171">
        <v>5.88</v>
      </c>
      <c r="BC171" s="25">
        <v>4.07E-2</v>
      </c>
      <c r="BD171">
        <v>16.437074829899998</v>
      </c>
      <c r="BE171">
        <v>0</v>
      </c>
      <c r="BF171">
        <v>1.4606317062</v>
      </c>
      <c r="BG171">
        <v>0</v>
      </c>
    </row>
    <row r="172" spans="1:59" x14ac:dyDescent="0.35">
      <c r="A172" t="s">
        <v>266</v>
      </c>
      <c r="B172" s="31">
        <v>0.53</v>
      </c>
      <c r="C172" s="31">
        <v>0</v>
      </c>
      <c r="D172" s="32">
        <v>0</v>
      </c>
      <c r="E172" s="20">
        <v>0.54</v>
      </c>
      <c r="F172" s="31">
        <v>0.53</v>
      </c>
      <c r="G172" s="20">
        <v>0.54</v>
      </c>
      <c r="H172">
        <v>0.53</v>
      </c>
      <c r="I172" s="16">
        <v>447000</v>
      </c>
      <c r="J172" s="16">
        <v>237560</v>
      </c>
      <c r="K172" s="31">
        <v>0</v>
      </c>
      <c r="L172">
        <v>0.83</v>
      </c>
      <c r="M172">
        <v>0.52</v>
      </c>
      <c r="N172">
        <v>0.52</v>
      </c>
      <c r="O172">
        <v>0.5</v>
      </c>
      <c r="P172">
        <v>0.54</v>
      </c>
      <c r="Q172">
        <v>0.57999999999999996</v>
      </c>
      <c r="R172" s="23">
        <v>0.54149999999999998</v>
      </c>
      <c r="S172" s="23">
        <v>0.56399999999999995</v>
      </c>
      <c r="T172" s="23">
        <v>0.6028</v>
      </c>
      <c r="U172" s="23">
        <v>0.65259999999999996</v>
      </c>
      <c r="V172" s="23">
        <v>0.54341756990000001</v>
      </c>
      <c r="W172" s="23">
        <v>0.56361946600000001</v>
      </c>
      <c r="X172" s="23">
        <v>0.59425808390000001</v>
      </c>
      <c r="Y172" s="23">
        <v>0.62885689450000004</v>
      </c>
      <c r="Z172" s="23" t="s">
        <v>480</v>
      </c>
      <c r="AA172" s="23" t="s">
        <v>480</v>
      </c>
      <c r="AB172" s="23" t="s">
        <v>480</v>
      </c>
      <c r="AC172" s="23">
        <v>43.002540010200001</v>
      </c>
      <c r="AD172" s="24" t="s">
        <v>552</v>
      </c>
      <c r="AE172" s="24">
        <v>-9.0498565999999996E-3</v>
      </c>
      <c r="AF172" s="25">
        <v>4.0300000000000002E-2</v>
      </c>
      <c r="AG172" t="s">
        <v>552</v>
      </c>
      <c r="AH172" s="23">
        <v>-73.446327683600003</v>
      </c>
      <c r="AI172" s="23">
        <v>14.285714285699999</v>
      </c>
      <c r="AJ172" s="24">
        <v>-85.714285714300004</v>
      </c>
      <c r="AK172" s="26">
        <v>959300</v>
      </c>
      <c r="AL172" s="26">
        <v>781333</v>
      </c>
      <c r="AM172" s="26">
        <v>813400</v>
      </c>
      <c r="AN172" s="30">
        <v>312458</v>
      </c>
      <c r="AO172" s="30">
        <v>284484</v>
      </c>
      <c r="AP172" s="30">
        <v>336140.5</v>
      </c>
      <c r="AQ172" s="23" t="s">
        <v>560</v>
      </c>
      <c r="AR172" s="23" t="s">
        <v>554</v>
      </c>
      <c r="AS172" s="24" t="s">
        <v>555</v>
      </c>
      <c r="AT172" s="28">
        <v>-0.1167</v>
      </c>
      <c r="AU172" s="28">
        <v>-1.8499999999999999E-2</v>
      </c>
      <c r="AV172" s="28">
        <v>-1.8499999999999999E-2</v>
      </c>
      <c r="AW172" s="24">
        <v>0</v>
      </c>
      <c r="AX172" s="29">
        <v>142459</v>
      </c>
      <c r="AY172" s="29">
        <v>252528.9999</v>
      </c>
      <c r="AZ172" s="30">
        <v>-178590.99979999999</v>
      </c>
      <c r="BA172" s="30">
        <v>-100903689.99969999</v>
      </c>
      <c r="BB172">
        <v>0</v>
      </c>
      <c r="BC172" s="25">
        <v>0</v>
      </c>
      <c r="BD172">
        <v>0</v>
      </c>
      <c r="BE172">
        <v>0</v>
      </c>
      <c r="BF172">
        <v>8.8333333333000006</v>
      </c>
      <c r="BG172">
        <v>0</v>
      </c>
    </row>
    <row r="173" spans="1:59" x14ac:dyDescent="0.35">
      <c r="A173" t="s">
        <v>268</v>
      </c>
      <c r="B173" s="31">
        <v>4.75</v>
      </c>
      <c r="C173" s="31">
        <v>0</v>
      </c>
      <c r="D173" s="32">
        <v>0</v>
      </c>
      <c r="E173" s="31">
        <v>4.75</v>
      </c>
      <c r="F173" s="18">
        <v>4.71</v>
      </c>
      <c r="G173" s="20">
        <v>4.76</v>
      </c>
      <c r="H173">
        <v>4.75</v>
      </c>
      <c r="I173" s="16">
        <v>26554000</v>
      </c>
      <c r="J173" s="16">
        <v>125808620</v>
      </c>
      <c r="K173" s="35">
        <v>-17951220</v>
      </c>
      <c r="L173">
        <v>5.85</v>
      </c>
      <c r="M173">
        <v>3.38</v>
      </c>
      <c r="N173">
        <v>4.72</v>
      </c>
      <c r="O173">
        <v>4.58</v>
      </c>
      <c r="P173">
        <v>4.88</v>
      </c>
      <c r="Q173">
        <v>5.08</v>
      </c>
      <c r="R173" s="23">
        <v>4.9009999999999998</v>
      </c>
      <c r="S173" s="23">
        <v>5.0372000000000003</v>
      </c>
      <c r="T173" s="23">
        <v>5.2134</v>
      </c>
      <c r="U173" s="23">
        <v>4.9581999999999997</v>
      </c>
      <c r="V173" s="23">
        <v>4.8878722411000002</v>
      </c>
      <c r="W173" s="23">
        <v>5.0133391315000004</v>
      </c>
      <c r="X173" s="23">
        <v>5.0545508250999998</v>
      </c>
      <c r="Y173" s="23">
        <v>4.9116091589000002</v>
      </c>
      <c r="Z173" s="23" t="s">
        <v>480</v>
      </c>
      <c r="AA173" s="24" t="s">
        <v>558</v>
      </c>
      <c r="AB173" s="24" t="s">
        <v>558</v>
      </c>
      <c r="AC173" s="23">
        <v>38.475654499000001</v>
      </c>
      <c r="AD173" s="24" t="s">
        <v>552</v>
      </c>
      <c r="AE173" s="24">
        <v>-6.8108644800000007E-2</v>
      </c>
      <c r="AF173" s="25">
        <v>2.2800000000000001E-2</v>
      </c>
      <c r="AG173" t="s">
        <v>481</v>
      </c>
      <c r="AH173" s="23">
        <v>-145.48286604360001</v>
      </c>
      <c r="AI173" s="23">
        <v>12.5</v>
      </c>
      <c r="AJ173" s="24">
        <v>-84.375</v>
      </c>
      <c r="AK173" s="26">
        <v>27463990</v>
      </c>
      <c r="AL173" s="26">
        <v>29088193</v>
      </c>
      <c r="AM173" s="26">
        <v>30240620</v>
      </c>
      <c r="AN173" s="30">
        <v>112995789.90000001</v>
      </c>
      <c r="AO173" s="30">
        <v>128304928.59999999</v>
      </c>
      <c r="AP173" s="30">
        <v>138432641.44999999</v>
      </c>
      <c r="AQ173" s="24" t="s">
        <v>562</v>
      </c>
      <c r="AR173" s="24" t="s">
        <v>555</v>
      </c>
      <c r="AS173" s="24" t="s">
        <v>555</v>
      </c>
      <c r="AT173" s="28">
        <v>-7.9500000000000001E-2</v>
      </c>
      <c r="AU173" s="28">
        <v>-4.0399999999999998E-2</v>
      </c>
      <c r="AV173" s="28">
        <v>-1.04E-2</v>
      </c>
      <c r="AW173" s="30">
        <v>-152883219.99959999</v>
      </c>
      <c r="AX173" s="30">
        <v>-43180044.999600001</v>
      </c>
      <c r="AY173" s="30">
        <v>-250295630.99959999</v>
      </c>
      <c r="AZ173" s="30">
        <v>-802432859.99960005</v>
      </c>
      <c r="BA173" s="29">
        <v>522728222.49860001</v>
      </c>
      <c r="BB173">
        <v>0.39</v>
      </c>
      <c r="BC173" s="25">
        <v>0.1143</v>
      </c>
      <c r="BD173">
        <v>12.179487179500001</v>
      </c>
      <c r="BE173">
        <v>0</v>
      </c>
      <c r="BF173">
        <v>1.1255924171</v>
      </c>
      <c r="BG173">
        <v>0</v>
      </c>
    </row>
    <row r="174" spans="1:59" x14ac:dyDescent="0.35">
      <c r="A174" t="s">
        <v>270</v>
      </c>
      <c r="B174" s="18">
        <v>319.2</v>
      </c>
      <c r="C174" s="18">
        <v>-1</v>
      </c>
      <c r="D174" s="19">
        <v>-3.0999999999999999E-3</v>
      </c>
      <c r="E174" s="18">
        <v>319</v>
      </c>
      <c r="F174" s="18">
        <v>319</v>
      </c>
      <c r="G174" s="20">
        <v>324</v>
      </c>
      <c r="H174">
        <v>320.2</v>
      </c>
      <c r="I174" s="16">
        <v>279080</v>
      </c>
      <c r="J174" s="16">
        <v>89372792</v>
      </c>
      <c r="K174" s="35">
        <v>-40276334</v>
      </c>
      <c r="L174">
        <v>338.6</v>
      </c>
      <c r="M174">
        <v>254</v>
      </c>
      <c r="N174">
        <v>319.10000000000002</v>
      </c>
      <c r="O174">
        <v>299</v>
      </c>
      <c r="P174">
        <v>330.7</v>
      </c>
      <c r="Q174">
        <v>349</v>
      </c>
      <c r="R174" s="23">
        <v>327.32</v>
      </c>
      <c r="S174" s="23">
        <v>327.61200000000002</v>
      </c>
      <c r="T174" s="22">
        <v>313.01799999999997</v>
      </c>
      <c r="U174" s="22">
        <v>292.66199999999998</v>
      </c>
      <c r="V174" s="23">
        <v>325.94590183169998</v>
      </c>
      <c r="W174" s="23">
        <v>323.85741506419998</v>
      </c>
      <c r="X174" s="22">
        <v>314.49705837609997</v>
      </c>
      <c r="Y174" s="22">
        <v>303.17864615270003</v>
      </c>
      <c r="Z174" s="23" t="s">
        <v>480</v>
      </c>
      <c r="AA174" s="24" t="s">
        <v>558</v>
      </c>
      <c r="AB174" s="22" t="s">
        <v>551</v>
      </c>
      <c r="AC174" s="23">
        <v>42.691332872499999</v>
      </c>
      <c r="AD174" s="24" t="s">
        <v>552</v>
      </c>
      <c r="AE174" s="23">
        <v>-0.81987999710000004</v>
      </c>
      <c r="AF174" s="25">
        <v>1.9099999999999999E-2</v>
      </c>
      <c r="AG174" t="s">
        <v>481</v>
      </c>
      <c r="AH174" s="23">
        <v>-74.905018996199999</v>
      </c>
      <c r="AI174" s="23">
        <v>33.039949040000003</v>
      </c>
      <c r="AJ174" s="24">
        <v>-81.333333333300004</v>
      </c>
      <c r="AK174" s="36">
        <v>207790</v>
      </c>
      <c r="AL174" s="36">
        <v>250617</v>
      </c>
      <c r="AM174" s="36">
        <v>257691</v>
      </c>
      <c r="AN174" s="29">
        <v>61122043.600000001</v>
      </c>
      <c r="AO174" s="29">
        <v>77226704.933333293</v>
      </c>
      <c r="AP174" s="29">
        <v>81295961.900000006</v>
      </c>
      <c r="AQ174" s="22" t="s">
        <v>574</v>
      </c>
      <c r="AR174" s="24" t="s">
        <v>555</v>
      </c>
      <c r="AS174" s="24" t="s">
        <v>555</v>
      </c>
      <c r="AT174" s="28">
        <v>-2.86E-2</v>
      </c>
      <c r="AU174" s="28">
        <v>-5.7299999999999997E-2</v>
      </c>
      <c r="AV174" s="28">
        <v>-8.6999999999999994E-3</v>
      </c>
      <c r="AW174" s="29">
        <v>2443128</v>
      </c>
      <c r="AX174" s="30">
        <v>-119169432</v>
      </c>
      <c r="AY174" s="29">
        <v>280268722</v>
      </c>
      <c r="AZ174" s="29">
        <v>5797923322</v>
      </c>
      <c r="BA174" s="29">
        <v>4074916948.4007001</v>
      </c>
      <c r="BB174">
        <v>17.34</v>
      </c>
      <c r="BC174" s="25">
        <v>4.02E-2</v>
      </c>
      <c r="BD174">
        <v>18.408304498300001</v>
      </c>
      <c r="BE174">
        <v>0</v>
      </c>
      <c r="BF174">
        <v>5.0307328604999997</v>
      </c>
      <c r="BG174">
        <v>0</v>
      </c>
    </row>
    <row r="175" spans="1:59" x14ac:dyDescent="0.35">
      <c r="A175" t="s">
        <v>272</v>
      </c>
      <c r="B175" s="31">
        <v>900</v>
      </c>
      <c r="C175" s="31">
        <v>0</v>
      </c>
      <c r="D175" s="32">
        <v>0</v>
      </c>
      <c r="E175" s="20">
        <v>930</v>
      </c>
      <c r="F175" s="31">
        <v>900</v>
      </c>
      <c r="G175" s="20">
        <v>930</v>
      </c>
      <c r="H175">
        <v>900</v>
      </c>
      <c r="I175">
        <v>170</v>
      </c>
      <c r="J175" s="16">
        <v>154800</v>
      </c>
      <c r="K175" s="31">
        <v>0</v>
      </c>
      <c r="L175" s="16">
        <v>1050</v>
      </c>
      <c r="M175">
        <v>770</v>
      </c>
      <c r="N175">
        <v>895</v>
      </c>
      <c r="O175">
        <v>855</v>
      </c>
      <c r="P175">
        <v>945</v>
      </c>
      <c r="Q175" s="16">
        <v>1005</v>
      </c>
      <c r="R175" s="23">
        <v>966</v>
      </c>
      <c r="S175" s="23">
        <v>960.38</v>
      </c>
      <c r="T175" s="23">
        <v>944.51</v>
      </c>
      <c r="U175" s="22">
        <v>886.66750000000002</v>
      </c>
      <c r="V175" s="23">
        <v>950.77069619500003</v>
      </c>
      <c r="W175" s="23">
        <v>954.60416126569999</v>
      </c>
      <c r="X175" s="23">
        <v>934.42318344989997</v>
      </c>
      <c r="Y175" s="22">
        <v>884.53888583790001</v>
      </c>
      <c r="Z175" s="23" t="s">
        <v>480</v>
      </c>
      <c r="AA175" s="24" t="s">
        <v>558</v>
      </c>
      <c r="AB175" s="24" t="s">
        <v>558</v>
      </c>
      <c r="AC175" s="23">
        <v>35.509263131399997</v>
      </c>
      <c r="AD175" s="24" t="s">
        <v>552</v>
      </c>
      <c r="AE175" s="23">
        <v>-4.6531900116999996</v>
      </c>
      <c r="AF175" s="25">
        <v>2.2200000000000001E-2</v>
      </c>
      <c r="AG175" t="s">
        <v>481</v>
      </c>
      <c r="AH175" s="23">
        <v>-140.2972917939</v>
      </c>
      <c r="AI175" s="24">
        <v>0</v>
      </c>
      <c r="AJ175" s="24">
        <v>-95.454545454500007</v>
      </c>
      <c r="AK175" s="23">
        <v>231</v>
      </c>
      <c r="AL175" s="22">
        <v>160</v>
      </c>
      <c r="AM175" s="23">
        <v>233</v>
      </c>
      <c r="AN175" s="30">
        <v>213737.5</v>
      </c>
      <c r="AO175" s="29">
        <v>149143.33333333299</v>
      </c>
      <c r="AP175" s="30">
        <v>221952.5</v>
      </c>
      <c r="AQ175" s="23" t="s">
        <v>560</v>
      </c>
      <c r="AR175" s="23" t="s">
        <v>554</v>
      </c>
      <c r="AS175" s="24" t="s">
        <v>555</v>
      </c>
      <c r="AT175" s="28">
        <v>-4.7600000000000003E-2</v>
      </c>
      <c r="AU175" s="28">
        <v>-0.1</v>
      </c>
      <c r="AV175" s="28">
        <v>-7.22E-2</v>
      </c>
      <c r="AW175" s="30">
        <v>-191500</v>
      </c>
      <c r="AX175" s="30">
        <v>-283725</v>
      </c>
      <c r="AY175" s="30">
        <v>-1307075</v>
      </c>
      <c r="AZ175" s="30">
        <v>-1405585</v>
      </c>
      <c r="BA175" s="29">
        <v>3068750</v>
      </c>
      <c r="BB175">
        <v>0.98</v>
      </c>
      <c r="BC175" s="25">
        <v>-0.30990000000000001</v>
      </c>
      <c r="BD175">
        <v>918.36734693879998</v>
      </c>
      <c r="BE175">
        <v>0</v>
      </c>
      <c r="BF175">
        <v>47.543581616499999</v>
      </c>
      <c r="BG175">
        <v>0</v>
      </c>
    </row>
    <row r="176" spans="1:59" x14ac:dyDescent="0.35">
      <c r="A176" t="s">
        <v>634</v>
      </c>
      <c r="B176" s="18">
        <v>2.81</v>
      </c>
      <c r="C176" s="18">
        <v>-0.23</v>
      </c>
      <c r="D176" s="19">
        <v>-7.5700000000000003E-2</v>
      </c>
      <c r="E176" s="18">
        <v>3.03</v>
      </c>
      <c r="F176" s="18">
        <v>2.81</v>
      </c>
      <c r="G176" s="18">
        <v>3.03</v>
      </c>
      <c r="H176">
        <v>3.04</v>
      </c>
      <c r="I176" s="16">
        <v>28000</v>
      </c>
      <c r="J176" s="16">
        <v>83160</v>
      </c>
      <c r="K176" s="31">
        <v>0</v>
      </c>
      <c r="L176">
        <v>4.5</v>
      </c>
      <c r="M176">
        <v>2.7</v>
      </c>
      <c r="N176">
        <v>2.8</v>
      </c>
      <c r="O176">
        <v>2.7</v>
      </c>
      <c r="P176">
        <v>3.04</v>
      </c>
      <c r="Q176">
        <v>3.8</v>
      </c>
      <c r="R176" s="23">
        <v>2.8809999999999998</v>
      </c>
      <c r="S176" s="23">
        <v>2.9060000000000001</v>
      </c>
      <c r="T176" s="23">
        <v>2.9514999999999998</v>
      </c>
      <c r="U176" s="23">
        <v>3.1423999999999999</v>
      </c>
      <c r="V176" s="23">
        <v>2.8785936129</v>
      </c>
      <c r="W176" s="23">
        <v>2.9055482841</v>
      </c>
      <c r="X176" s="23">
        <v>2.9624020813</v>
      </c>
      <c r="Y176" s="23">
        <v>3.1322350534000001</v>
      </c>
      <c r="Z176" s="23" t="s">
        <v>480</v>
      </c>
      <c r="AA176" s="24" t="s">
        <v>558</v>
      </c>
      <c r="AB176" s="24" t="s">
        <v>558</v>
      </c>
      <c r="AC176" s="23">
        <v>46.081279246100003</v>
      </c>
      <c r="AD176" s="24" t="s">
        <v>552</v>
      </c>
      <c r="AE176" s="24">
        <v>-1.09551441E-2</v>
      </c>
      <c r="AF176" s="25">
        <v>3.4799999999999998E-2</v>
      </c>
      <c r="AG176" t="s">
        <v>552</v>
      </c>
      <c r="AH176" s="24">
        <v>-4.6025845282000004</v>
      </c>
      <c r="AI176" s="22">
        <v>28.636106394999999</v>
      </c>
      <c r="AJ176" s="23">
        <v>-96.774193548400007</v>
      </c>
      <c r="AK176" s="36">
        <v>9500</v>
      </c>
      <c r="AL176" s="36">
        <v>8200</v>
      </c>
      <c r="AM176" s="36">
        <v>8700</v>
      </c>
      <c r="AN176" s="29">
        <v>19444</v>
      </c>
      <c r="AO176" s="29">
        <v>18558.666666666701</v>
      </c>
      <c r="AP176" s="29">
        <v>21542</v>
      </c>
      <c r="AQ176" s="23" t="s">
        <v>560</v>
      </c>
      <c r="AR176" s="23" t="s">
        <v>561</v>
      </c>
      <c r="AS176" s="24" t="s">
        <v>555</v>
      </c>
      <c r="AT176" s="28">
        <v>-1.4E-2</v>
      </c>
      <c r="AU176" s="28">
        <v>-2.0899999999999998E-2</v>
      </c>
      <c r="AV176" s="27">
        <v>3.5999999999999999E-3</v>
      </c>
      <c r="AW176" s="29">
        <v>15120</v>
      </c>
      <c r="AX176" s="29">
        <v>15120</v>
      </c>
      <c r="AY176" s="29">
        <v>51950</v>
      </c>
      <c r="AZ176" s="29">
        <v>52710</v>
      </c>
      <c r="BA176" s="29">
        <v>97970</v>
      </c>
      <c r="BB176">
        <v>0.01</v>
      </c>
      <c r="BC176" s="25">
        <v>-0.66669999999999996</v>
      </c>
      <c r="BD176">
        <v>281</v>
      </c>
      <c r="BE176">
        <v>0</v>
      </c>
      <c r="BF176">
        <v>1.3640776698999999</v>
      </c>
      <c r="BG176">
        <v>0</v>
      </c>
    </row>
    <row r="177" spans="1:59" x14ac:dyDescent="0.35">
      <c r="A177" t="s">
        <v>274</v>
      </c>
      <c r="B177" s="20">
        <v>0.19600000000000001</v>
      </c>
      <c r="C177" s="20">
        <v>6.0000000000000001E-3</v>
      </c>
      <c r="D177" s="34">
        <v>3.1600000000000003E-2</v>
      </c>
      <c r="E177" s="31">
        <v>0.19</v>
      </c>
      <c r="F177" s="18">
        <v>0.189</v>
      </c>
      <c r="G177" s="20">
        <v>0.19600000000000001</v>
      </c>
      <c r="H177">
        <v>0.19</v>
      </c>
      <c r="I177" s="16">
        <v>440000</v>
      </c>
      <c r="J177" s="16">
        <v>83330</v>
      </c>
      <c r="K177" s="31">
        <v>0</v>
      </c>
      <c r="L177">
        <v>0.34</v>
      </c>
      <c r="M177">
        <v>0.188</v>
      </c>
      <c r="N177">
        <v>0.1895</v>
      </c>
      <c r="O177">
        <v>0.188</v>
      </c>
      <c r="P177">
        <v>0.19750000000000001</v>
      </c>
      <c r="Q177">
        <v>0.20399999999999999</v>
      </c>
      <c r="R177" s="22">
        <v>0.19485</v>
      </c>
      <c r="S177" s="23">
        <v>0.19986000000000001</v>
      </c>
      <c r="T177" s="23">
        <v>0.20463000000000001</v>
      </c>
      <c r="U177" s="23">
        <v>0.223665</v>
      </c>
      <c r="V177" s="22">
        <v>0.194766252</v>
      </c>
      <c r="W177" s="23">
        <v>0.19892489520000001</v>
      </c>
      <c r="X177" s="23">
        <v>0.20645606050000001</v>
      </c>
      <c r="Y177" s="23">
        <v>0.22042871759999999</v>
      </c>
      <c r="Z177" s="23" t="s">
        <v>480</v>
      </c>
      <c r="AA177" s="24" t="s">
        <v>558</v>
      </c>
      <c r="AB177" s="24" t="s">
        <v>558</v>
      </c>
      <c r="AC177" s="22">
        <v>50.294936004100002</v>
      </c>
      <c r="AD177" s="24" t="s">
        <v>552</v>
      </c>
      <c r="AE177" s="24">
        <v>-2.3844558E-3</v>
      </c>
      <c r="AF177" s="25">
        <v>2.8400000000000002E-2</v>
      </c>
      <c r="AG177" t="s">
        <v>481</v>
      </c>
      <c r="AH177" s="24">
        <v>-21.5053763441</v>
      </c>
      <c r="AI177" s="22">
        <v>25.641025640999999</v>
      </c>
      <c r="AJ177" s="22">
        <v>-46.153846153800004</v>
      </c>
      <c r="AK177" s="26">
        <v>1155000</v>
      </c>
      <c r="AL177" s="26">
        <v>886667</v>
      </c>
      <c r="AM177" s="26">
        <v>793000</v>
      </c>
      <c r="AN177" s="30">
        <v>173871</v>
      </c>
      <c r="AO177" s="30">
        <v>138559.33333333299</v>
      </c>
      <c r="AP177" s="30">
        <v>129040.5</v>
      </c>
      <c r="AQ177" s="22" t="s">
        <v>566</v>
      </c>
      <c r="AR177" s="22" t="s">
        <v>581</v>
      </c>
      <c r="AS177" s="24" t="s">
        <v>555</v>
      </c>
      <c r="AT177" s="28">
        <v>-3.9199999999999999E-2</v>
      </c>
      <c r="AU177" s="28">
        <v>-0.02</v>
      </c>
      <c r="AV177" s="27">
        <v>1.03E-2</v>
      </c>
      <c r="AW177" s="29">
        <v>339340</v>
      </c>
      <c r="AX177" s="29">
        <v>898260</v>
      </c>
      <c r="AY177" s="29">
        <v>1184539.9998999999</v>
      </c>
      <c r="AZ177" s="29">
        <v>1605909.9998999999</v>
      </c>
      <c r="BA177" s="30">
        <v>-58118769.999899998</v>
      </c>
      <c r="BB177">
        <v>0</v>
      </c>
      <c r="BC177" s="25">
        <v>0</v>
      </c>
      <c r="BD177">
        <v>0</v>
      </c>
      <c r="BE177">
        <v>0</v>
      </c>
      <c r="BF177">
        <v>1.4</v>
      </c>
      <c r="BG177">
        <v>0</v>
      </c>
    </row>
    <row r="178" spans="1:59" x14ac:dyDescent="0.35">
      <c r="A178" t="s">
        <v>635</v>
      </c>
      <c r="B178" s="18">
        <v>0.32500000000000001</v>
      </c>
      <c r="C178" s="18">
        <v>-0.01</v>
      </c>
      <c r="D178" s="19">
        <v>-2.9899999999999999E-2</v>
      </c>
      <c r="E178" s="18">
        <v>0.31</v>
      </c>
      <c r="F178" s="18">
        <v>0.31</v>
      </c>
      <c r="G178" s="18">
        <v>0.32500000000000001</v>
      </c>
      <c r="H178">
        <v>0.33500000000000002</v>
      </c>
      <c r="I178" s="16">
        <v>30000</v>
      </c>
      <c r="J178" s="16">
        <v>9450</v>
      </c>
      <c r="K178" s="31">
        <v>0</v>
      </c>
      <c r="L178">
        <v>0.5</v>
      </c>
      <c r="M178">
        <v>0.26</v>
      </c>
      <c r="N178">
        <v>0.3125</v>
      </c>
      <c r="O178">
        <v>0.30249999999999999</v>
      </c>
      <c r="P178">
        <v>0.34</v>
      </c>
      <c r="Q178">
        <v>0.36499999999999999</v>
      </c>
      <c r="R178" s="23">
        <v>0.33400000000000002</v>
      </c>
      <c r="S178" s="23">
        <v>0.33750000000000002</v>
      </c>
      <c r="T178" s="23">
        <v>0.38305</v>
      </c>
      <c r="U178" s="23">
        <v>0.42459999999999998</v>
      </c>
      <c r="V178" s="23">
        <v>0.33271388769999999</v>
      </c>
      <c r="W178" s="23">
        <v>0.3457503261</v>
      </c>
      <c r="X178" s="23">
        <v>0.3733330198</v>
      </c>
      <c r="Y178" s="23">
        <v>0.41680356260000001</v>
      </c>
      <c r="Z178" s="22" t="s">
        <v>551</v>
      </c>
      <c r="AA178" s="24" t="s">
        <v>558</v>
      </c>
      <c r="AB178" s="23" t="s">
        <v>480</v>
      </c>
      <c r="AC178" s="23">
        <v>47.080240946300002</v>
      </c>
      <c r="AD178" s="24" t="s">
        <v>552</v>
      </c>
      <c r="AE178" s="24">
        <v>-1.7569642E-3</v>
      </c>
      <c r="AF178" s="25">
        <v>7.1400000000000005E-2</v>
      </c>
      <c r="AG178" t="s">
        <v>482</v>
      </c>
      <c r="AH178" s="23">
        <v>-91.840105715199996</v>
      </c>
      <c r="AI178" s="23">
        <v>60</v>
      </c>
      <c r="AJ178" s="23">
        <v>-50</v>
      </c>
      <c r="AK178" s="26">
        <v>129000</v>
      </c>
      <c r="AL178" s="26">
        <v>134000</v>
      </c>
      <c r="AM178" s="26">
        <v>126500</v>
      </c>
      <c r="AN178" s="30">
        <v>40645</v>
      </c>
      <c r="AO178" s="30">
        <v>42450</v>
      </c>
      <c r="AP178" s="30">
        <v>40672.5</v>
      </c>
      <c r="AQ178" s="22" t="s">
        <v>556</v>
      </c>
      <c r="AR178" s="22" t="s">
        <v>557</v>
      </c>
      <c r="AS178" s="22" t="s">
        <v>569</v>
      </c>
      <c r="AT178" s="27">
        <v>6.5600000000000006E-2</v>
      </c>
      <c r="AU178" s="28">
        <v>-5.8000000000000003E-2</v>
      </c>
      <c r="AV178" s="28">
        <v>-4.41E-2</v>
      </c>
      <c r="AW178" s="24">
        <v>0</v>
      </c>
      <c r="AX178" s="24">
        <v>0</v>
      </c>
      <c r="AY178" s="29">
        <v>44549.9997</v>
      </c>
      <c r="AZ178" s="29">
        <v>473949.99969999999</v>
      </c>
      <c r="BA178" s="29">
        <v>27487799.999699999</v>
      </c>
      <c r="BB178">
        <v>658</v>
      </c>
      <c r="BC178" s="25">
        <v>-0.25900000000000001</v>
      </c>
      <c r="BD178">
        <v>4.9392100000000003E-4</v>
      </c>
      <c r="BE178">
        <v>0</v>
      </c>
      <c r="BF178">
        <v>0.33505154640000001</v>
      </c>
      <c r="BG178">
        <v>0</v>
      </c>
    </row>
    <row r="179" spans="1:59" x14ac:dyDescent="0.35">
      <c r="A179" t="s">
        <v>491</v>
      </c>
      <c r="B179" s="21">
        <v>12238.06</v>
      </c>
      <c r="C179" s="20">
        <v>139.52000000000001</v>
      </c>
      <c r="D179" s="34">
        <v>1.15E-2</v>
      </c>
      <c r="E179" s="35">
        <v>12064.55</v>
      </c>
      <c r="F179" s="35">
        <v>12031.35</v>
      </c>
      <c r="G179" s="21">
        <v>12238.06</v>
      </c>
      <c r="H179" s="16">
        <v>12098.54</v>
      </c>
      <c r="I179" s="16">
        <v>449256672</v>
      </c>
      <c r="J179" s="16">
        <v>600868606.50999999</v>
      </c>
      <c r="K179" s="35">
        <v>-10635207</v>
      </c>
      <c r="L179" s="16">
        <v>14541.5</v>
      </c>
      <c r="M179" s="16">
        <v>11173.91</v>
      </c>
      <c r="N179" s="16">
        <v>11870.18</v>
      </c>
      <c r="O179" s="16">
        <v>11284.45</v>
      </c>
      <c r="P179" s="16">
        <v>12375.16</v>
      </c>
      <c r="Q179" s="16">
        <v>13384.18</v>
      </c>
      <c r="R179" s="29">
        <v>11834.637000000001</v>
      </c>
      <c r="S179" s="29">
        <v>11737.86</v>
      </c>
      <c r="T179" s="30">
        <v>12290.9539</v>
      </c>
      <c r="U179" s="30">
        <v>12579.469950000001</v>
      </c>
      <c r="V179" s="29">
        <v>11332.972173042701</v>
      </c>
      <c r="W179" s="29">
        <v>11562.200009051099</v>
      </c>
      <c r="X179" s="29">
        <v>11924.809550214</v>
      </c>
      <c r="Y179" s="29">
        <v>12167.476955616899</v>
      </c>
      <c r="Z179" s="24" t="s">
        <v>558</v>
      </c>
      <c r="AA179" s="24" t="s">
        <v>558</v>
      </c>
      <c r="AB179" s="23" t="s">
        <v>480</v>
      </c>
      <c r="AC179" s="22">
        <v>52.895081357599999</v>
      </c>
      <c r="AD179" s="24" t="s">
        <v>552</v>
      </c>
      <c r="AE179" s="22">
        <v>-224.1079620877</v>
      </c>
      <c r="AF179" s="25">
        <v>0.10340000000000001</v>
      </c>
      <c r="AG179" t="s">
        <v>482</v>
      </c>
      <c r="AH179" s="22">
        <v>80.057492783000001</v>
      </c>
      <c r="AI179" s="23">
        <v>85.210684791600002</v>
      </c>
      <c r="AJ179" s="22">
        <v>-16.042154566699999</v>
      </c>
      <c r="AK179" s="26">
        <v>1275629155</v>
      </c>
      <c r="AL179" s="26">
        <v>1117476769</v>
      </c>
      <c r="AM179" s="26">
        <v>993153103</v>
      </c>
      <c r="AN179" s="30">
        <v>582521576.31400001</v>
      </c>
      <c r="AO179" s="30">
        <v>454656862.340666</v>
      </c>
      <c r="AP179" s="30">
        <v>390574811.01950002</v>
      </c>
      <c r="AQ179" s="22" t="s">
        <v>566</v>
      </c>
      <c r="AR179" s="24" t="s">
        <v>555</v>
      </c>
      <c r="AS179" s="24" t="s">
        <v>555</v>
      </c>
      <c r="AT179" s="27">
        <v>6.3899999999999998E-2</v>
      </c>
      <c r="AU179" s="27">
        <v>2.5100000000000001E-2</v>
      </c>
      <c r="AV179" s="27">
        <v>4.5400000000000003E-2</v>
      </c>
      <c r="AW179" s="30">
        <v>-29251800.999499999</v>
      </c>
      <c r="AX179" s="30">
        <v>-192254554.99970001</v>
      </c>
      <c r="AY179" s="30">
        <v>-207542284.99990001</v>
      </c>
      <c r="AZ179" s="30">
        <v>-1027888523.9991</v>
      </c>
      <c r="BA179" s="30">
        <v>-508818166.98970002</v>
      </c>
      <c r="BB179">
        <v>0</v>
      </c>
      <c r="BC179" s="25">
        <v>0</v>
      </c>
      <c r="BD179">
        <v>0</v>
      </c>
      <c r="BE179">
        <v>0</v>
      </c>
      <c r="BF179">
        <v>0</v>
      </c>
      <c r="BG179">
        <v>0</v>
      </c>
    </row>
    <row r="180" spans="1:59" x14ac:dyDescent="0.35">
      <c r="A180" t="s">
        <v>276</v>
      </c>
      <c r="B180" s="18">
        <v>5.12</v>
      </c>
      <c r="C180" s="18">
        <v>-0.16</v>
      </c>
      <c r="D180" s="19">
        <v>-3.0300000000000001E-2</v>
      </c>
      <c r="E180" s="20">
        <v>5.5</v>
      </c>
      <c r="F180" s="18">
        <v>5.0199999999999996</v>
      </c>
      <c r="G180" s="20">
        <v>5.83</v>
      </c>
      <c r="H180">
        <v>5.28</v>
      </c>
      <c r="I180" s="16">
        <v>3451700</v>
      </c>
      <c r="J180" s="16">
        <v>18717020</v>
      </c>
      <c r="K180" s="35">
        <v>-158504</v>
      </c>
      <c r="L180">
        <v>6.56</v>
      </c>
      <c r="M180">
        <v>2</v>
      </c>
      <c r="N180">
        <v>4.42</v>
      </c>
      <c r="O180">
        <v>4.17</v>
      </c>
      <c r="P180">
        <v>5.56</v>
      </c>
      <c r="Q180">
        <v>6.14</v>
      </c>
      <c r="R180" s="22">
        <v>4.6909999999999998</v>
      </c>
      <c r="S180" s="22">
        <v>4.6550000000000002</v>
      </c>
      <c r="T180" s="22">
        <v>3.99</v>
      </c>
      <c r="U180" s="22">
        <v>3.1828500000000002</v>
      </c>
      <c r="V180" s="22">
        <v>4.7157853262999998</v>
      </c>
      <c r="W180" s="22">
        <v>4.5215923913999996</v>
      </c>
      <c r="X180" s="22">
        <v>4.0839736090000001</v>
      </c>
      <c r="Y180" s="22">
        <v>3.4869916212000001</v>
      </c>
      <c r="Z180" s="22" t="s">
        <v>551</v>
      </c>
      <c r="AA180" s="24" t="s">
        <v>558</v>
      </c>
      <c r="AB180" s="22" t="s">
        <v>551</v>
      </c>
      <c r="AC180" s="23">
        <v>58.220087106400001</v>
      </c>
      <c r="AD180" s="24" t="s">
        <v>552</v>
      </c>
      <c r="AE180" s="24">
        <v>3.2578642800000002E-2</v>
      </c>
      <c r="AF180" s="25">
        <v>7.8799999999999995E-2</v>
      </c>
      <c r="AG180" t="s">
        <v>482</v>
      </c>
      <c r="AH180" s="22">
        <v>238.0405663988</v>
      </c>
      <c r="AI180" s="22">
        <v>66.446060971400001</v>
      </c>
      <c r="AJ180" s="23">
        <v>-44.936708860800003</v>
      </c>
      <c r="AK180" s="36">
        <v>1416970</v>
      </c>
      <c r="AL180" s="36">
        <v>1377247</v>
      </c>
      <c r="AM180" s="36">
        <v>1283260</v>
      </c>
      <c r="AN180" s="29">
        <v>6790488</v>
      </c>
      <c r="AO180" s="29">
        <v>6506425.3333333302</v>
      </c>
      <c r="AP180" s="29">
        <v>6053263.1500000004</v>
      </c>
      <c r="AQ180" s="24" t="s">
        <v>555</v>
      </c>
      <c r="AR180" s="24" t="s">
        <v>555</v>
      </c>
      <c r="AS180" s="24" t="s">
        <v>555</v>
      </c>
      <c r="AT180" s="27">
        <v>2.4E-2</v>
      </c>
      <c r="AU180" s="27">
        <v>0.13780000000000001</v>
      </c>
      <c r="AV180" s="27">
        <v>0.1454</v>
      </c>
      <c r="AW180" s="30">
        <v>-29574.0003</v>
      </c>
      <c r="AX180" s="29">
        <v>169445.99969999999</v>
      </c>
      <c r="AY180" s="29">
        <v>221685.99969999999</v>
      </c>
      <c r="AZ180" s="30">
        <v>-14709611.000299999</v>
      </c>
      <c r="BA180" s="30">
        <v>-32025611.000500001</v>
      </c>
      <c r="BB180">
        <v>-0.14000000000000001</v>
      </c>
      <c r="BC180" s="25">
        <v>-1.8</v>
      </c>
      <c r="BD180">
        <v>-36.571428571399998</v>
      </c>
      <c r="BE180">
        <v>0</v>
      </c>
      <c r="BF180">
        <v>1.2832080201</v>
      </c>
      <c r="BG180">
        <v>0</v>
      </c>
    </row>
    <row r="181" spans="1:59" x14ac:dyDescent="0.35">
      <c r="A181" t="s">
        <v>613</v>
      </c>
      <c r="B181" s="18">
        <v>3.27</v>
      </c>
      <c r="C181" s="18">
        <v>-0.01</v>
      </c>
      <c r="D181" s="19">
        <v>-3.0000000000000001E-3</v>
      </c>
      <c r="E181" s="18">
        <v>3.27</v>
      </c>
      <c r="F181" s="18">
        <v>3.27</v>
      </c>
      <c r="G181" s="18">
        <v>3.27</v>
      </c>
      <c r="H181">
        <v>3.28</v>
      </c>
      <c r="I181" s="16">
        <v>1000</v>
      </c>
      <c r="J181" s="16">
        <v>3270</v>
      </c>
      <c r="K181" s="31">
        <v>0</v>
      </c>
      <c r="L181">
        <v>4.22</v>
      </c>
      <c r="M181">
        <v>2.99</v>
      </c>
      <c r="N181">
        <v>3.26</v>
      </c>
      <c r="O181">
        <v>3.15</v>
      </c>
      <c r="P181">
        <v>3.35</v>
      </c>
      <c r="Q181">
        <v>3.66</v>
      </c>
      <c r="R181" s="23">
        <v>3.3420000000000001</v>
      </c>
      <c r="S181" s="23">
        <v>3.4016000000000002</v>
      </c>
      <c r="T181" s="23">
        <v>3.4190999999999998</v>
      </c>
      <c r="U181" s="23">
        <v>3.3612500000000001</v>
      </c>
      <c r="V181" s="23">
        <v>3.3694744839999999</v>
      </c>
      <c r="W181" s="23">
        <v>3.3954809089000002</v>
      </c>
      <c r="X181" s="23">
        <v>3.3941010381000001</v>
      </c>
      <c r="Y181" s="23">
        <v>3.5071587796000001</v>
      </c>
      <c r="Z181" s="22" t="s">
        <v>551</v>
      </c>
      <c r="AA181" s="24" t="s">
        <v>558</v>
      </c>
      <c r="AB181" s="24" t="s">
        <v>558</v>
      </c>
      <c r="AC181" s="23">
        <v>45.2691579054</v>
      </c>
      <c r="AD181" s="24" t="s">
        <v>552</v>
      </c>
      <c r="AE181" s="24">
        <v>-2.74210628E-2</v>
      </c>
      <c r="AF181" s="25">
        <v>3.9600000000000003E-2</v>
      </c>
      <c r="AG181" t="s">
        <v>552</v>
      </c>
      <c r="AH181" s="23">
        <v>-98.405717427200003</v>
      </c>
      <c r="AI181" s="23">
        <v>11.3636363637</v>
      </c>
      <c r="AJ181" s="24">
        <v>-95.454545454500007</v>
      </c>
      <c r="AK181" s="26">
        <v>13500</v>
      </c>
      <c r="AL181" s="26">
        <v>15867</v>
      </c>
      <c r="AM181" s="26">
        <v>22750</v>
      </c>
      <c r="AN181" s="30">
        <v>47178</v>
      </c>
      <c r="AO181" s="30">
        <v>54068</v>
      </c>
      <c r="AP181" s="30">
        <v>77156.5</v>
      </c>
      <c r="AQ181" s="22" t="s">
        <v>556</v>
      </c>
      <c r="AR181" s="24" t="s">
        <v>555</v>
      </c>
      <c r="AS181" s="22" t="s">
        <v>569</v>
      </c>
      <c r="AT181" s="28">
        <v>-3.8199999999999998E-2</v>
      </c>
      <c r="AU181" s="28">
        <v>-2.3900000000000001E-2</v>
      </c>
      <c r="AV181" s="28">
        <v>-3.0000000000000001E-3</v>
      </c>
      <c r="AW181" s="24">
        <v>0</v>
      </c>
      <c r="AX181" s="29">
        <v>35450</v>
      </c>
      <c r="AY181" s="29">
        <v>52390</v>
      </c>
      <c r="AZ181" s="29">
        <v>72850</v>
      </c>
      <c r="BA181" s="29">
        <v>124880</v>
      </c>
      <c r="BB181">
        <v>-0.28000000000000003</v>
      </c>
      <c r="BC181" s="25">
        <v>-0.4</v>
      </c>
      <c r="BD181">
        <v>-11.6785714286</v>
      </c>
      <c r="BE181">
        <v>0</v>
      </c>
      <c r="BF181">
        <v>5.2741935484000004</v>
      </c>
      <c r="BG181">
        <v>0</v>
      </c>
    </row>
    <row r="182" spans="1:59" x14ac:dyDescent="0.35">
      <c r="A182" t="s">
        <v>278</v>
      </c>
      <c r="B182" s="20">
        <v>5.75</v>
      </c>
      <c r="C182" s="20">
        <v>0.12</v>
      </c>
      <c r="D182" s="34">
        <v>2.1299999999999999E-2</v>
      </c>
      <c r="E182" s="20">
        <v>5.66</v>
      </c>
      <c r="F182" s="20">
        <v>5.64</v>
      </c>
      <c r="G182" s="20">
        <v>5.78</v>
      </c>
      <c r="H182">
        <v>5.63</v>
      </c>
      <c r="I182" s="16">
        <v>25489500</v>
      </c>
      <c r="J182" s="16">
        <v>146012057</v>
      </c>
      <c r="K182" s="35">
        <v>-33213344</v>
      </c>
      <c r="L182">
        <v>7.08</v>
      </c>
      <c r="M182">
        <v>5.36</v>
      </c>
      <c r="N182">
        <v>5.63</v>
      </c>
      <c r="O182">
        <v>5.48</v>
      </c>
      <c r="P182">
        <v>6.06</v>
      </c>
      <c r="Q182">
        <v>6.7</v>
      </c>
      <c r="R182" s="23">
        <v>6.1760000000000002</v>
      </c>
      <c r="S182" s="23">
        <v>6.4855999999999998</v>
      </c>
      <c r="T182" s="23">
        <v>6.6079999999999997</v>
      </c>
      <c r="U182" s="23">
        <v>6.5935499999999996</v>
      </c>
      <c r="V182" s="23">
        <v>6.1083010064999996</v>
      </c>
      <c r="W182" s="23">
        <v>6.3708076986000002</v>
      </c>
      <c r="X182" s="23">
        <v>6.5061251483999998</v>
      </c>
      <c r="Y182" s="23">
        <v>6.5650139164999999</v>
      </c>
      <c r="Z182" s="23" t="s">
        <v>480</v>
      </c>
      <c r="AA182" s="23" t="s">
        <v>480</v>
      </c>
      <c r="AB182" s="24" t="s">
        <v>558</v>
      </c>
      <c r="AC182" s="23">
        <v>36.888383047799998</v>
      </c>
      <c r="AD182" s="24" t="s">
        <v>552</v>
      </c>
      <c r="AE182" s="24">
        <v>-0.18502376549999999</v>
      </c>
      <c r="AF182" s="25">
        <v>3.4799999999999998E-2</v>
      </c>
      <c r="AG182" t="s">
        <v>552</v>
      </c>
      <c r="AH182" s="23">
        <v>-114.5237503109</v>
      </c>
      <c r="AI182" s="23">
        <v>32.577489837400002</v>
      </c>
      <c r="AJ182" s="22">
        <v>-62.5</v>
      </c>
      <c r="AK182" s="26">
        <v>46605380</v>
      </c>
      <c r="AL182" s="26">
        <v>38555787</v>
      </c>
      <c r="AM182" s="26">
        <v>33020210</v>
      </c>
      <c r="AN182" s="30">
        <v>251966511.90000001</v>
      </c>
      <c r="AO182" s="30">
        <v>215071380.73333299</v>
      </c>
      <c r="AP182" s="30">
        <v>188159053.25</v>
      </c>
      <c r="AQ182" s="24" t="s">
        <v>555</v>
      </c>
      <c r="AR182" s="22" t="s">
        <v>557</v>
      </c>
      <c r="AS182" s="24" t="s">
        <v>555</v>
      </c>
      <c r="AT182" s="28">
        <v>-0.16059999999999999</v>
      </c>
      <c r="AU182" s="28">
        <v>-0.1099</v>
      </c>
      <c r="AV182" s="28">
        <v>-1.7100000000000001E-2</v>
      </c>
      <c r="AW182" s="30">
        <v>-96365502</v>
      </c>
      <c r="AX182" s="30">
        <v>-857759475</v>
      </c>
      <c r="AY182" s="30">
        <v>-728784632</v>
      </c>
      <c r="AZ182" s="30">
        <v>-920249254</v>
      </c>
      <c r="BA182" s="30">
        <v>-5713980520.9996004</v>
      </c>
      <c r="BB182">
        <v>0.42</v>
      </c>
      <c r="BC182" s="25">
        <v>0.1053</v>
      </c>
      <c r="BD182">
        <v>13.6904761905</v>
      </c>
      <c r="BE182">
        <v>0</v>
      </c>
      <c r="BF182">
        <v>1.1341222879999999</v>
      </c>
      <c r="BG182">
        <v>0</v>
      </c>
    </row>
    <row r="183" spans="1:59" x14ac:dyDescent="0.35">
      <c r="A183" t="s">
        <v>280</v>
      </c>
      <c r="B183" s="20">
        <v>0.57999999999999996</v>
      </c>
      <c r="C183" s="20">
        <v>0.19</v>
      </c>
      <c r="D183" s="34">
        <v>0.48720000000000002</v>
      </c>
      <c r="E183" s="31">
        <v>0.39</v>
      </c>
      <c r="F183" s="31">
        <v>0.39</v>
      </c>
      <c r="G183" s="20">
        <v>0.57999999999999996</v>
      </c>
      <c r="H183">
        <v>0.39</v>
      </c>
      <c r="I183" s="16">
        <v>1459560000</v>
      </c>
      <c r="J183" s="16">
        <v>728979950</v>
      </c>
      <c r="K183" s="21">
        <v>615950</v>
      </c>
      <c r="L183">
        <v>0.57999999999999996</v>
      </c>
      <c r="M183">
        <v>0.16</v>
      </c>
      <c r="N183">
        <v>0.36249999999999999</v>
      </c>
      <c r="O183">
        <v>0.30499999999999999</v>
      </c>
      <c r="P183">
        <v>0.57999999999999996</v>
      </c>
      <c r="Q183">
        <v>0.57999999999999996</v>
      </c>
      <c r="R183" s="22">
        <v>0.35125000000000001</v>
      </c>
      <c r="S183" s="22">
        <v>0.34339999999999998</v>
      </c>
      <c r="T183" s="22">
        <v>0.34425</v>
      </c>
      <c r="U183" s="22">
        <v>0.35020000000000001</v>
      </c>
      <c r="V183" s="22">
        <v>0.37046251499999999</v>
      </c>
      <c r="W183" s="22">
        <v>0.35120511710000002</v>
      </c>
      <c r="X183" s="22">
        <v>0.3442626446</v>
      </c>
      <c r="Y183" s="22">
        <v>0.32366502260000002</v>
      </c>
      <c r="Z183" s="22" t="s">
        <v>551</v>
      </c>
      <c r="AA183" s="24" t="s">
        <v>558</v>
      </c>
      <c r="AB183" s="24" t="s">
        <v>558</v>
      </c>
      <c r="AC183" s="22">
        <v>85.739610788600004</v>
      </c>
      <c r="AD183" s="23" t="s">
        <v>567</v>
      </c>
      <c r="AE183" s="24">
        <v>9.7896256000000008E-3</v>
      </c>
      <c r="AF183" s="25">
        <v>6.2300000000000001E-2</v>
      </c>
      <c r="AG183" t="s">
        <v>482</v>
      </c>
      <c r="AH183" s="22">
        <v>341.41414141410002</v>
      </c>
      <c r="AI183" s="22">
        <v>81.159420289899998</v>
      </c>
      <c r="AJ183" s="22">
        <v>0</v>
      </c>
      <c r="AK183" s="36">
        <v>339759000</v>
      </c>
      <c r="AL183" s="36">
        <v>245831333</v>
      </c>
      <c r="AM183" s="36">
        <v>199966000</v>
      </c>
      <c r="AN183" s="29">
        <v>142908530</v>
      </c>
      <c r="AO183" s="29">
        <v>101506176.666666</v>
      </c>
      <c r="AP183" s="29">
        <v>81145950</v>
      </c>
      <c r="AQ183" s="22" t="s">
        <v>556</v>
      </c>
      <c r="AR183" s="22" t="s">
        <v>581</v>
      </c>
      <c r="AS183" s="24" t="s">
        <v>555</v>
      </c>
      <c r="AT183" s="27">
        <v>0.73129999999999995</v>
      </c>
      <c r="AU183" s="27">
        <v>0.73129999999999995</v>
      </c>
      <c r="AV183" s="27">
        <v>0.73129999999999995</v>
      </c>
      <c r="AW183" s="30">
        <v>-7860499.9995999997</v>
      </c>
      <c r="AX183" s="30">
        <v>-7571749.9995999997</v>
      </c>
      <c r="AY183" s="30">
        <v>-51113699.999200001</v>
      </c>
      <c r="AZ183" s="30">
        <v>-45571449.999300003</v>
      </c>
      <c r="BA183" s="30">
        <v>-23277230.998599999</v>
      </c>
      <c r="BB183">
        <v>0</v>
      </c>
      <c r="BC183" s="25">
        <v>0</v>
      </c>
      <c r="BD183">
        <v>0</v>
      </c>
      <c r="BE183">
        <v>0</v>
      </c>
      <c r="BF183">
        <v>5.8</v>
      </c>
      <c r="BG183">
        <v>0</v>
      </c>
    </row>
    <row r="184" spans="1:59" x14ac:dyDescent="0.35">
      <c r="A184" t="s">
        <v>636</v>
      </c>
      <c r="B184" s="20">
        <v>7.85</v>
      </c>
      <c r="C184" s="20">
        <v>0.2</v>
      </c>
      <c r="D184" s="34">
        <v>2.6100000000000002E-2</v>
      </c>
      <c r="E184" s="18">
        <v>7.51</v>
      </c>
      <c r="F184" s="18">
        <v>7.5</v>
      </c>
      <c r="G184" s="20">
        <v>7.88</v>
      </c>
      <c r="H184">
        <v>7.65</v>
      </c>
      <c r="I184" s="16">
        <v>1118200</v>
      </c>
      <c r="J184" s="16">
        <v>8645505</v>
      </c>
      <c r="K184" s="21">
        <v>348300</v>
      </c>
      <c r="L184">
        <v>10.26</v>
      </c>
      <c r="M184">
        <v>4.88</v>
      </c>
      <c r="N184">
        <v>7.58</v>
      </c>
      <c r="O184">
        <v>7.32</v>
      </c>
      <c r="P184">
        <v>8.58</v>
      </c>
      <c r="Q184">
        <v>9.14</v>
      </c>
      <c r="R184" s="23">
        <v>8.5165000000000006</v>
      </c>
      <c r="S184" s="23">
        <v>8.1682000000000006</v>
      </c>
      <c r="T184" s="22">
        <v>7.6395999999999997</v>
      </c>
      <c r="U184" s="23">
        <v>8.2561999999999998</v>
      </c>
      <c r="V184" s="23">
        <v>8.3402755211000006</v>
      </c>
      <c r="W184" s="23">
        <v>8.1800245506000007</v>
      </c>
      <c r="X184" s="23">
        <v>7.9964305768999999</v>
      </c>
      <c r="Y184" s="22">
        <v>7.6340857152000003</v>
      </c>
      <c r="Z184" s="23" t="s">
        <v>480</v>
      </c>
      <c r="AA184" s="22" t="s">
        <v>551</v>
      </c>
      <c r="AB184" s="22" t="s">
        <v>551</v>
      </c>
      <c r="AC184" s="23">
        <v>40.740001475900002</v>
      </c>
      <c r="AD184" s="24" t="s">
        <v>552</v>
      </c>
      <c r="AE184" s="23">
        <v>6.2574286699999995E-2</v>
      </c>
      <c r="AF184" s="25">
        <v>4.5900000000000003E-2</v>
      </c>
      <c r="AG184" t="s">
        <v>552</v>
      </c>
      <c r="AH184" s="23">
        <v>-211.5384615385</v>
      </c>
      <c r="AI184" s="24">
        <v>0</v>
      </c>
      <c r="AJ184" s="22">
        <v>-77.564102564099997</v>
      </c>
      <c r="AK184" s="26">
        <v>5713930</v>
      </c>
      <c r="AL184" s="26">
        <v>5241160</v>
      </c>
      <c r="AM184" s="26">
        <v>5417225</v>
      </c>
      <c r="AN184" s="30">
        <v>42546541.399999999</v>
      </c>
      <c r="AO184" s="30">
        <v>40824554.333333299</v>
      </c>
      <c r="AP184" s="30">
        <v>43559684.299999997</v>
      </c>
      <c r="AQ184" s="22" t="s">
        <v>566</v>
      </c>
      <c r="AR184" s="22" t="s">
        <v>572</v>
      </c>
      <c r="AS184" s="24" t="s">
        <v>555</v>
      </c>
      <c r="AT184" s="27">
        <v>5.6500000000000002E-2</v>
      </c>
      <c r="AU184" s="28">
        <v>-7.6499999999999999E-2</v>
      </c>
      <c r="AV184" s="28">
        <v>-8.1900000000000001E-2</v>
      </c>
      <c r="AW184" s="30">
        <v>-33576311</v>
      </c>
      <c r="AX184" s="30">
        <v>-39526682.000399999</v>
      </c>
      <c r="AY184" s="29">
        <v>294478326.99910003</v>
      </c>
      <c r="AZ184" s="29">
        <v>1279334918.9992001</v>
      </c>
      <c r="BA184" s="29">
        <v>291900643.99919999</v>
      </c>
      <c r="BB184">
        <v>0.09</v>
      </c>
      <c r="BC184" s="25">
        <v>1.1071</v>
      </c>
      <c r="BD184">
        <v>87.222222222200003</v>
      </c>
      <c r="BE184">
        <v>0</v>
      </c>
      <c r="BF184">
        <v>8.0102040815999995</v>
      </c>
      <c r="BG184">
        <v>0</v>
      </c>
    </row>
    <row r="185" spans="1:59" x14ac:dyDescent="0.35">
      <c r="A185" t="s">
        <v>469</v>
      </c>
      <c r="B185" s="20">
        <v>3.38</v>
      </c>
      <c r="C185" s="20">
        <v>7.0000000000000007E-2</v>
      </c>
      <c r="D185" s="34">
        <v>2.1100000000000001E-2</v>
      </c>
      <c r="E185" s="31">
        <v>3.31</v>
      </c>
      <c r="F185" s="31">
        <v>3.31</v>
      </c>
      <c r="G185" s="20">
        <v>3.41</v>
      </c>
      <c r="H185">
        <v>3.31</v>
      </c>
      <c r="I185" s="16">
        <v>638000</v>
      </c>
      <c r="J185" s="16">
        <v>2150880</v>
      </c>
      <c r="K185" s="35">
        <v>-111540</v>
      </c>
      <c r="L185">
        <v>5.3</v>
      </c>
      <c r="M185">
        <v>3.31</v>
      </c>
      <c r="N185">
        <v>3.31</v>
      </c>
      <c r="O185">
        <v>3.3</v>
      </c>
      <c r="P185">
        <v>3.47</v>
      </c>
      <c r="Q185">
        <v>3.74</v>
      </c>
      <c r="R185" s="23">
        <v>3.5185</v>
      </c>
      <c r="S185" s="23">
        <v>3.6680000000000001</v>
      </c>
      <c r="T185" s="23">
        <v>3.8643000000000001</v>
      </c>
      <c r="U185" s="23">
        <v>3.9841500000000001</v>
      </c>
      <c r="V185" s="23">
        <v>3.493493146</v>
      </c>
      <c r="W185" s="23">
        <v>3.6415151847999998</v>
      </c>
      <c r="X185" s="23">
        <v>3.7869284263999998</v>
      </c>
      <c r="Y185" s="23">
        <v>3.9087646338000002</v>
      </c>
      <c r="Z185" s="23" t="s">
        <v>480</v>
      </c>
      <c r="AA185" s="23" t="s">
        <v>480</v>
      </c>
      <c r="AB185" s="23" t="s">
        <v>480</v>
      </c>
      <c r="AC185" s="23">
        <v>35.9817413548</v>
      </c>
      <c r="AD185" s="24" t="s">
        <v>552</v>
      </c>
      <c r="AE185" s="24">
        <v>-8.1978826899999996E-2</v>
      </c>
      <c r="AF185" s="25">
        <v>2.5700000000000001E-2</v>
      </c>
      <c r="AG185" t="s">
        <v>481</v>
      </c>
      <c r="AH185" s="23">
        <v>-106.7488643738</v>
      </c>
      <c r="AI185" s="24">
        <v>0</v>
      </c>
      <c r="AJ185" s="22">
        <v>-81.578947368399994</v>
      </c>
      <c r="AK185" s="26">
        <v>1133800</v>
      </c>
      <c r="AL185" s="26">
        <v>1143467</v>
      </c>
      <c r="AM185" s="26">
        <v>1074700</v>
      </c>
      <c r="AN185" s="30">
        <v>3652862</v>
      </c>
      <c r="AO185" s="30">
        <v>3811455.3333333302</v>
      </c>
      <c r="AP185" s="30">
        <v>3651668.5</v>
      </c>
      <c r="AQ185" s="22" t="s">
        <v>566</v>
      </c>
      <c r="AR185" s="22" t="s">
        <v>572</v>
      </c>
      <c r="AS185" s="24" t="s">
        <v>555</v>
      </c>
      <c r="AT185" s="28">
        <v>-0.1333</v>
      </c>
      <c r="AU185" s="28">
        <v>-9.1399999999999995E-2</v>
      </c>
      <c r="AV185" s="33">
        <v>0</v>
      </c>
      <c r="AW185" s="30">
        <v>-632050</v>
      </c>
      <c r="AX185" s="30">
        <v>-1243190</v>
      </c>
      <c r="AY185" s="29">
        <v>6662720</v>
      </c>
      <c r="AZ185" s="29">
        <v>6412000</v>
      </c>
      <c r="BA185" s="30">
        <v>-1071167740.0001</v>
      </c>
      <c r="BB185">
        <v>0.31</v>
      </c>
      <c r="BC185" s="25">
        <v>0.55000000000000004</v>
      </c>
      <c r="BD185">
        <v>10.9032258065</v>
      </c>
      <c r="BE185">
        <v>0</v>
      </c>
      <c r="BF185">
        <v>1.5433789953999999</v>
      </c>
      <c r="BG185">
        <v>0</v>
      </c>
    </row>
    <row r="186" spans="1:59" x14ac:dyDescent="0.35">
      <c r="A186" t="s">
        <v>282</v>
      </c>
      <c r="B186" s="31">
        <v>3.05</v>
      </c>
      <c r="C186" s="31">
        <v>0</v>
      </c>
      <c r="D186" s="32">
        <v>0</v>
      </c>
      <c r="E186" s="31">
        <v>3.05</v>
      </c>
      <c r="F186" s="31">
        <v>3.05</v>
      </c>
      <c r="G186" s="20">
        <v>3.24</v>
      </c>
      <c r="H186">
        <v>3.05</v>
      </c>
      <c r="I186" s="16">
        <v>10000</v>
      </c>
      <c r="J186" s="16">
        <v>30690</v>
      </c>
      <c r="K186" s="21">
        <v>3050</v>
      </c>
      <c r="L186">
        <v>5.5</v>
      </c>
      <c r="M186">
        <v>2.93</v>
      </c>
      <c r="N186">
        <v>3.02</v>
      </c>
      <c r="O186">
        <v>2.78</v>
      </c>
      <c r="P186">
        <v>3.18</v>
      </c>
      <c r="Q186">
        <v>3.35</v>
      </c>
      <c r="R186" s="23">
        <v>3.1509999999999998</v>
      </c>
      <c r="S186" s="23">
        <v>3.2082000000000002</v>
      </c>
      <c r="T186" s="23">
        <v>3.2387000000000001</v>
      </c>
      <c r="U186" s="23">
        <v>3.42875</v>
      </c>
      <c r="V186" s="23">
        <v>3.1375551184999999</v>
      </c>
      <c r="W186" s="23">
        <v>3.1897296565</v>
      </c>
      <c r="X186" s="23">
        <v>3.2605745889</v>
      </c>
      <c r="Y186" s="23">
        <v>3.3781293294000001</v>
      </c>
      <c r="Z186" s="23" t="s">
        <v>480</v>
      </c>
      <c r="AA186" s="24" t="s">
        <v>558</v>
      </c>
      <c r="AB186" s="24" t="s">
        <v>558</v>
      </c>
      <c r="AC186" s="23">
        <v>42.6848848924</v>
      </c>
      <c r="AD186" s="24" t="s">
        <v>552</v>
      </c>
      <c r="AE186" s="24">
        <v>-2.5470142899999999E-2</v>
      </c>
      <c r="AF186" s="25">
        <v>3.6900000000000002E-2</v>
      </c>
      <c r="AG186" t="s">
        <v>552</v>
      </c>
      <c r="AH186" s="23">
        <v>-51.015096303999997</v>
      </c>
      <c r="AI186" s="24">
        <v>0</v>
      </c>
      <c r="AJ186" s="24">
        <v>-100</v>
      </c>
      <c r="AK186" s="26">
        <v>18400</v>
      </c>
      <c r="AL186" s="26">
        <v>18400</v>
      </c>
      <c r="AM186" s="26">
        <v>24250</v>
      </c>
      <c r="AN186" s="30">
        <v>47770</v>
      </c>
      <c r="AO186" s="30">
        <v>51822.666666666701</v>
      </c>
      <c r="AP186" s="30">
        <v>71572.5</v>
      </c>
      <c r="AQ186" s="24" t="s">
        <v>573</v>
      </c>
      <c r="AR186" s="22" t="s">
        <v>572</v>
      </c>
      <c r="AS186" s="24" t="s">
        <v>555</v>
      </c>
      <c r="AT186" s="28">
        <v>-4.6899999999999997E-2</v>
      </c>
      <c r="AU186" s="28">
        <v>-8.9599999999999999E-2</v>
      </c>
      <c r="AV186" s="28">
        <v>-2.24E-2</v>
      </c>
      <c r="AW186" s="29">
        <v>18350</v>
      </c>
      <c r="AX186" s="29">
        <v>49550</v>
      </c>
      <c r="AY186" s="29">
        <v>193710</v>
      </c>
      <c r="AZ186" s="30">
        <v>-104900</v>
      </c>
      <c r="BA186" s="29">
        <v>296189.9999</v>
      </c>
      <c r="BB186">
        <v>0.22</v>
      </c>
      <c r="BC186" s="25">
        <v>0.57140000000000002</v>
      </c>
      <c r="BD186">
        <v>13.8636363636</v>
      </c>
      <c r="BE186">
        <v>0</v>
      </c>
      <c r="BF186">
        <v>1.2869198312000001</v>
      </c>
      <c r="BG186">
        <v>0</v>
      </c>
    </row>
    <row r="187" spans="1:59" x14ac:dyDescent="0.35">
      <c r="A187" t="s">
        <v>284</v>
      </c>
      <c r="B187" s="18">
        <v>27.4</v>
      </c>
      <c r="C187" s="18">
        <v>-0.5</v>
      </c>
      <c r="D187" s="19">
        <v>-1.7899999999999999E-2</v>
      </c>
      <c r="E187" s="18">
        <v>27.7</v>
      </c>
      <c r="F187" s="18">
        <v>27.3</v>
      </c>
      <c r="G187" s="18">
        <v>27.7</v>
      </c>
      <c r="H187">
        <v>27.9</v>
      </c>
      <c r="I187" s="16">
        <v>424900</v>
      </c>
      <c r="J187" s="16">
        <v>11636020</v>
      </c>
      <c r="K187" s="35">
        <v>-3939450</v>
      </c>
      <c r="L187">
        <v>33.5</v>
      </c>
      <c r="M187">
        <v>27.25</v>
      </c>
      <c r="N187">
        <v>27.35</v>
      </c>
      <c r="O187">
        <v>26.48</v>
      </c>
      <c r="P187">
        <v>28.35</v>
      </c>
      <c r="Q187">
        <v>29.3</v>
      </c>
      <c r="R187" s="23">
        <v>27.887499999999999</v>
      </c>
      <c r="S187" s="23">
        <v>28.128</v>
      </c>
      <c r="T187" s="23">
        <v>29.175000000000001</v>
      </c>
      <c r="U187" s="23">
        <v>30.394500000000001</v>
      </c>
      <c r="V187" s="23">
        <v>27.846826678999999</v>
      </c>
      <c r="W187" s="23">
        <v>28.257613360200001</v>
      </c>
      <c r="X187" s="23">
        <v>28.943178994299998</v>
      </c>
      <c r="Y187" s="23">
        <v>29.582785632299998</v>
      </c>
      <c r="Z187" s="23" t="s">
        <v>480</v>
      </c>
      <c r="AA187" s="24" t="s">
        <v>558</v>
      </c>
      <c r="AB187" s="24" t="s">
        <v>558</v>
      </c>
      <c r="AC187" s="23">
        <v>42.631682681100003</v>
      </c>
      <c r="AD187" s="24" t="s">
        <v>552</v>
      </c>
      <c r="AE187" s="24">
        <v>-0.192868813</v>
      </c>
      <c r="AF187" s="25">
        <v>2.24E-2</v>
      </c>
      <c r="AG187" t="s">
        <v>481</v>
      </c>
      <c r="AH187" s="23">
        <v>-91.623931623900006</v>
      </c>
      <c r="AI187" s="24">
        <v>48.166666666700003</v>
      </c>
      <c r="AJ187" s="23">
        <v>-87.5</v>
      </c>
      <c r="AK187" s="26">
        <v>1057780</v>
      </c>
      <c r="AL187" s="26">
        <v>1093633</v>
      </c>
      <c r="AM187" s="26">
        <v>1770785</v>
      </c>
      <c r="AN187" s="30">
        <v>25027713.5</v>
      </c>
      <c r="AO187" s="30">
        <v>27448485</v>
      </c>
      <c r="AP187" s="30">
        <v>47679801.5</v>
      </c>
      <c r="AQ187" s="23" t="s">
        <v>553</v>
      </c>
      <c r="AR187" s="24" t="s">
        <v>555</v>
      </c>
      <c r="AS187" s="24" t="s">
        <v>555</v>
      </c>
      <c r="AT187" s="28">
        <v>-2.3199999999999998E-2</v>
      </c>
      <c r="AU187" s="28">
        <v>-3.1800000000000002E-2</v>
      </c>
      <c r="AV187" s="33">
        <v>0</v>
      </c>
      <c r="AW187" s="30">
        <v>-14750655</v>
      </c>
      <c r="AX187" s="30">
        <v>-911580</v>
      </c>
      <c r="AY187" s="30">
        <v>-17197090</v>
      </c>
      <c r="AZ187" s="30">
        <v>-168786965</v>
      </c>
      <c r="BA187" s="29">
        <v>148323215.00130001</v>
      </c>
      <c r="BB187">
        <v>1.98</v>
      </c>
      <c r="BC187" s="25">
        <v>1.0200000000000001E-2</v>
      </c>
      <c r="BD187">
        <v>13.8383838384</v>
      </c>
      <c r="BE187">
        <v>0</v>
      </c>
      <c r="BF187">
        <v>1.1724433033999999</v>
      </c>
      <c r="BG187">
        <v>0</v>
      </c>
    </row>
    <row r="188" spans="1:59" x14ac:dyDescent="0.35">
      <c r="A188" t="s">
        <v>286</v>
      </c>
      <c r="B188" s="20">
        <v>20.7</v>
      </c>
      <c r="C188" s="20">
        <v>1</v>
      </c>
      <c r="D188" s="34">
        <v>5.0799999999999998E-2</v>
      </c>
      <c r="E188" s="31">
        <v>19.7</v>
      </c>
      <c r="F188" s="31">
        <v>19.7</v>
      </c>
      <c r="G188" s="20">
        <v>20.7</v>
      </c>
      <c r="H188">
        <v>19.7</v>
      </c>
      <c r="I188" s="16">
        <v>2680000</v>
      </c>
      <c r="J188" s="16">
        <v>53830367</v>
      </c>
      <c r="K188" s="21">
        <v>34169294</v>
      </c>
      <c r="L188">
        <v>22.15</v>
      </c>
      <c r="M188">
        <v>14.66</v>
      </c>
      <c r="N188">
        <v>19.39</v>
      </c>
      <c r="O188">
        <v>18.399999999999999</v>
      </c>
      <c r="P188">
        <v>20.8</v>
      </c>
      <c r="Q188">
        <v>21.9</v>
      </c>
      <c r="R188" s="22">
        <v>20.425999999999998</v>
      </c>
      <c r="S188" s="22">
        <v>19.172799999999999</v>
      </c>
      <c r="T188" s="22">
        <v>18.1568</v>
      </c>
      <c r="U188" s="22">
        <v>18.300699999999999</v>
      </c>
      <c r="V188" s="22">
        <v>19.926369899600001</v>
      </c>
      <c r="W188" s="22">
        <v>19.363038560500001</v>
      </c>
      <c r="X188" s="22">
        <v>18.715396903999999</v>
      </c>
      <c r="Y188" s="22">
        <v>17.877644418100001</v>
      </c>
      <c r="Z188" s="23" t="s">
        <v>480</v>
      </c>
      <c r="AA188" s="22" t="s">
        <v>551</v>
      </c>
      <c r="AB188" s="22" t="s">
        <v>551</v>
      </c>
      <c r="AC188" s="22">
        <v>57.679445793200003</v>
      </c>
      <c r="AD188" s="24" t="s">
        <v>552</v>
      </c>
      <c r="AE188" s="23">
        <v>0.19398149880000001</v>
      </c>
      <c r="AF188" s="25">
        <v>3.7499999999999999E-2</v>
      </c>
      <c r="AG188" t="s">
        <v>552</v>
      </c>
      <c r="AH188" s="24">
        <v>-1.1389219971</v>
      </c>
      <c r="AI188" s="22">
        <v>44.155844155799997</v>
      </c>
      <c r="AJ188" s="22">
        <v>-37.662337662299997</v>
      </c>
      <c r="AK188" s="26">
        <v>3012860</v>
      </c>
      <c r="AL188" s="26">
        <v>3011700</v>
      </c>
      <c r="AM188" s="26">
        <v>3767500</v>
      </c>
      <c r="AN188" s="30">
        <v>47366563.700000003</v>
      </c>
      <c r="AO188" s="30">
        <v>52765915.466666602</v>
      </c>
      <c r="AP188" s="30">
        <v>71967487.099999994</v>
      </c>
      <c r="AQ188" s="22" t="s">
        <v>556</v>
      </c>
      <c r="AR188" s="24" t="s">
        <v>555</v>
      </c>
      <c r="AS188" s="24" t="s">
        <v>555</v>
      </c>
      <c r="AT188" s="27">
        <v>0.15</v>
      </c>
      <c r="AU188" s="28">
        <v>-3.27E-2</v>
      </c>
      <c r="AV188" s="27">
        <v>8.4900000000000003E-2</v>
      </c>
      <c r="AW188" s="29">
        <v>46880442.999600001</v>
      </c>
      <c r="AX188" s="29">
        <v>69206646</v>
      </c>
      <c r="AY188" s="29">
        <v>369191483.99989998</v>
      </c>
      <c r="AZ188" s="29">
        <v>412591988.00019997</v>
      </c>
      <c r="BA188" s="30">
        <v>-392566644.00040001</v>
      </c>
      <c r="BB188">
        <v>0.64</v>
      </c>
      <c r="BC188" s="25">
        <v>0.28000000000000003</v>
      </c>
      <c r="BD188">
        <v>32.34375</v>
      </c>
      <c r="BE188">
        <v>0</v>
      </c>
      <c r="BF188">
        <v>4.0588235293999997</v>
      </c>
      <c r="BG188">
        <v>0</v>
      </c>
    </row>
    <row r="189" spans="1:59" x14ac:dyDescent="0.35">
      <c r="A189" t="s">
        <v>448</v>
      </c>
      <c r="B189" s="20">
        <v>108.4</v>
      </c>
      <c r="C189" s="20">
        <v>2.2999999999999998</v>
      </c>
      <c r="D189" s="34">
        <v>2.1700000000000001E-2</v>
      </c>
      <c r="E189" s="20">
        <v>108.4</v>
      </c>
      <c r="F189" s="20">
        <v>108.4</v>
      </c>
      <c r="G189" s="20">
        <v>108.4</v>
      </c>
      <c r="H189">
        <v>106.1</v>
      </c>
      <c r="I189">
        <v>60</v>
      </c>
      <c r="J189" s="16">
        <v>6504</v>
      </c>
      <c r="K189" s="31">
        <v>0</v>
      </c>
      <c r="L189">
        <v>112.9</v>
      </c>
      <c r="M189">
        <v>104.3</v>
      </c>
      <c r="N189">
        <v>105.75</v>
      </c>
      <c r="O189">
        <v>102.15</v>
      </c>
      <c r="P189">
        <v>108.5</v>
      </c>
      <c r="Q189">
        <v>112.9</v>
      </c>
      <c r="R189" s="22">
        <v>107.395</v>
      </c>
      <c r="S189" s="22">
        <v>107.938</v>
      </c>
      <c r="T189" s="22">
        <v>107.935</v>
      </c>
      <c r="U189" s="22">
        <v>108.176</v>
      </c>
      <c r="V189" s="22">
        <v>107.4964687666</v>
      </c>
      <c r="W189" s="22">
        <v>107.7618008995</v>
      </c>
      <c r="X189" s="22">
        <v>107.9611714918</v>
      </c>
      <c r="Y189" s="22">
        <v>108.2893026524</v>
      </c>
      <c r="Z189" s="24" t="s">
        <v>558</v>
      </c>
      <c r="AA189" s="24" t="s">
        <v>558</v>
      </c>
      <c r="AB189" s="24" t="s">
        <v>558</v>
      </c>
      <c r="AC189" s="22">
        <v>52.259434910499998</v>
      </c>
      <c r="AD189" s="24" t="s">
        <v>552</v>
      </c>
      <c r="AE189" s="24">
        <v>-0.1748172153</v>
      </c>
      <c r="AF189" s="25">
        <v>1.37E-2</v>
      </c>
      <c r="AG189" t="s">
        <v>481</v>
      </c>
      <c r="AH189" s="22">
        <v>81.940222897699996</v>
      </c>
      <c r="AI189" s="23">
        <v>44.4444444445</v>
      </c>
      <c r="AJ189" s="22">
        <v>-3.3333333333000001</v>
      </c>
      <c r="AK189" s="26">
        <v>10720</v>
      </c>
      <c r="AL189" s="26">
        <v>7251</v>
      </c>
      <c r="AM189" s="26">
        <v>8197</v>
      </c>
      <c r="AN189" s="30">
        <v>1134613.7</v>
      </c>
      <c r="AO189" s="30">
        <v>767598</v>
      </c>
      <c r="AP189" s="30">
        <v>867238.7</v>
      </c>
      <c r="AQ189" s="22" t="s">
        <v>556</v>
      </c>
      <c r="AR189" s="24" t="s">
        <v>555</v>
      </c>
      <c r="AS189" s="22" t="s">
        <v>569</v>
      </c>
      <c r="AT189" s="28">
        <v>-9.1000000000000004E-3</v>
      </c>
      <c r="AU189" s="27">
        <v>8.3999999999999995E-3</v>
      </c>
      <c r="AV189" s="33">
        <v>0</v>
      </c>
      <c r="AW189" s="24">
        <v>0</v>
      </c>
      <c r="AX189" s="30">
        <v>-2204</v>
      </c>
      <c r="AY189" s="29">
        <v>62356</v>
      </c>
      <c r="AZ189" s="29">
        <v>72966</v>
      </c>
      <c r="BA189" s="30">
        <v>-16759655</v>
      </c>
      <c r="BB189">
        <v>0</v>
      </c>
      <c r="BC189" s="25">
        <v>0</v>
      </c>
      <c r="BD189">
        <v>0</v>
      </c>
      <c r="BE189">
        <v>0</v>
      </c>
      <c r="BF189">
        <v>0</v>
      </c>
      <c r="BG189">
        <v>0</v>
      </c>
    </row>
    <row r="190" spans="1:59" x14ac:dyDescent="0.35">
      <c r="A190" t="s">
        <v>288</v>
      </c>
      <c r="B190" s="31">
        <v>1.4</v>
      </c>
      <c r="C190" s="31">
        <v>0</v>
      </c>
      <c r="D190" s="32">
        <v>0</v>
      </c>
      <c r="E190" s="20">
        <v>1.41</v>
      </c>
      <c r="F190" s="18">
        <v>1.35</v>
      </c>
      <c r="G190" s="20">
        <v>1.41</v>
      </c>
      <c r="H190">
        <v>1.4</v>
      </c>
      <c r="I190" s="16">
        <v>120000</v>
      </c>
      <c r="J190" s="16">
        <v>165330</v>
      </c>
      <c r="K190" s="31">
        <v>0</v>
      </c>
      <c r="L190">
        <v>2.64</v>
      </c>
      <c r="M190">
        <v>1.32</v>
      </c>
      <c r="N190">
        <v>1.36</v>
      </c>
      <c r="O190">
        <v>1.34</v>
      </c>
      <c r="P190">
        <v>1.41</v>
      </c>
      <c r="Q190">
        <v>1.46</v>
      </c>
      <c r="R190" s="22">
        <v>1.3965000000000001</v>
      </c>
      <c r="S190" s="23">
        <v>1.4561999999999999</v>
      </c>
      <c r="T190" s="23">
        <v>1.5623</v>
      </c>
      <c r="U190" s="23">
        <v>1.7924500000000001</v>
      </c>
      <c r="V190" s="23">
        <v>1.4036460643999999</v>
      </c>
      <c r="W190" s="23">
        <v>1.4574541671000001</v>
      </c>
      <c r="X190" s="23">
        <v>1.5658089403</v>
      </c>
      <c r="Y190" s="23">
        <v>1.7777648210000001</v>
      </c>
      <c r="Z190" s="24" t="s">
        <v>558</v>
      </c>
      <c r="AA190" s="23" t="s">
        <v>480</v>
      </c>
      <c r="AB190" s="23" t="s">
        <v>480</v>
      </c>
      <c r="AC190" s="23">
        <v>45.698765324500002</v>
      </c>
      <c r="AD190" s="24" t="s">
        <v>552</v>
      </c>
      <c r="AE190" s="24">
        <v>-2.2053707299999999E-2</v>
      </c>
      <c r="AF190" s="25">
        <v>4.4499999999999998E-2</v>
      </c>
      <c r="AG190" t="s">
        <v>552</v>
      </c>
      <c r="AH190" s="24">
        <v>8.3333333333000006</v>
      </c>
      <c r="AI190" s="24">
        <v>72.727272727300004</v>
      </c>
      <c r="AJ190" s="24">
        <v>-27.272727272699999</v>
      </c>
      <c r="AK190" s="36">
        <v>99900</v>
      </c>
      <c r="AL190" s="36">
        <v>98733</v>
      </c>
      <c r="AM190" s="26">
        <v>168000</v>
      </c>
      <c r="AN190" s="29">
        <v>130551</v>
      </c>
      <c r="AO190" s="29">
        <v>130909.33333333299</v>
      </c>
      <c r="AP190" s="30">
        <v>225811</v>
      </c>
      <c r="AQ190" s="23" t="s">
        <v>564</v>
      </c>
      <c r="AR190" s="24" t="s">
        <v>555</v>
      </c>
      <c r="AS190" s="24" t="s">
        <v>555</v>
      </c>
      <c r="AT190" s="28">
        <v>-7.2800000000000004E-2</v>
      </c>
      <c r="AU190" s="33">
        <v>0</v>
      </c>
      <c r="AV190" s="27">
        <v>1.4500000000000001E-2</v>
      </c>
      <c r="AW190" s="24">
        <v>0</v>
      </c>
      <c r="AX190" s="29">
        <v>55200</v>
      </c>
      <c r="AY190" s="29">
        <v>88640</v>
      </c>
      <c r="AZ190" s="29">
        <v>554460</v>
      </c>
      <c r="BA190" s="29">
        <v>1362349.9998999999</v>
      </c>
      <c r="BB190">
        <v>-0.06</v>
      </c>
      <c r="BC190" s="25">
        <v>0.53849999999999998</v>
      </c>
      <c r="BD190">
        <v>-23.333333333300001</v>
      </c>
      <c r="BE190">
        <v>0</v>
      </c>
      <c r="BF190">
        <v>1.4736842105000001</v>
      </c>
      <c r="BG190">
        <v>0</v>
      </c>
    </row>
    <row r="191" spans="1:59" x14ac:dyDescent="0.35">
      <c r="A191" t="s">
        <v>290</v>
      </c>
      <c r="B191" s="31">
        <v>6.19</v>
      </c>
      <c r="C191" s="31">
        <v>0</v>
      </c>
      <c r="D191" s="32">
        <v>0</v>
      </c>
      <c r="E191" s="31">
        <v>6.19</v>
      </c>
      <c r="F191" s="18">
        <v>6.12</v>
      </c>
      <c r="G191" s="31">
        <v>6.19</v>
      </c>
      <c r="H191">
        <v>6.19</v>
      </c>
      <c r="I191" s="16">
        <v>875700</v>
      </c>
      <c r="J191" s="16">
        <v>5390506</v>
      </c>
      <c r="K191" s="35">
        <v>-171759</v>
      </c>
      <c r="L191">
        <v>8.17</v>
      </c>
      <c r="M191">
        <v>5.56</v>
      </c>
      <c r="N191">
        <v>6.16</v>
      </c>
      <c r="O191">
        <v>5.96</v>
      </c>
      <c r="P191">
        <v>6.44</v>
      </c>
      <c r="Q191">
        <v>6.96</v>
      </c>
      <c r="R191" s="23">
        <v>6.4640000000000004</v>
      </c>
      <c r="S191" s="23">
        <v>6.4374000000000002</v>
      </c>
      <c r="T191" s="23">
        <v>6.5951000000000004</v>
      </c>
      <c r="U191" s="23">
        <v>6.5552000000000001</v>
      </c>
      <c r="V191" s="23">
        <v>6.3943040949999999</v>
      </c>
      <c r="W191" s="23">
        <v>6.4678879554000002</v>
      </c>
      <c r="X191" s="23">
        <v>6.5391314778999998</v>
      </c>
      <c r="Y191" s="23">
        <v>6.5898198697000003</v>
      </c>
      <c r="Z191" s="23" t="s">
        <v>480</v>
      </c>
      <c r="AA191" s="24" t="s">
        <v>558</v>
      </c>
      <c r="AB191" s="24" t="s">
        <v>558</v>
      </c>
      <c r="AC191" s="23">
        <v>40.622749730899997</v>
      </c>
      <c r="AD191" s="24" t="s">
        <v>552</v>
      </c>
      <c r="AE191" s="24">
        <v>-3.4843940499999997E-2</v>
      </c>
      <c r="AF191" s="25">
        <v>3.0099999999999998E-2</v>
      </c>
      <c r="AG191" t="s">
        <v>552</v>
      </c>
      <c r="AH191" s="23">
        <v>-140.9090909091</v>
      </c>
      <c r="AI191" s="24">
        <v>0</v>
      </c>
      <c r="AJ191" s="22">
        <v>-89.552238806000005</v>
      </c>
      <c r="AK191" s="26">
        <v>1949850</v>
      </c>
      <c r="AL191" s="26">
        <v>2520787</v>
      </c>
      <c r="AM191" s="26">
        <v>3361030</v>
      </c>
      <c r="AN191" s="30">
        <v>9406469.9000000004</v>
      </c>
      <c r="AO191" s="30">
        <v>14365941</v>
      </c>
      <c r="AP191" s="30">
        <v>20631467.699999999</v>
      </c>
      <c r="AQ191" s="24" t="s">
        <v>559</v>
      </c>
      <c r="AR191" s="24" t="s">
        <v>555</v>
      </c>
      <c r="AS191" s="24" t="s">
        <v>555</v>
      </c>
      <c r="AT191" s="28">
        <v>-2.2100000000000002E-2</v>
      </c>
      <c r="AU191" s="28">
        <v>-6.0699999999999997E-2</v>
      </c>
      <c r="AV191" s="28">
        <v>-3.2800000000000003E-2</v>
      </c>
      <c r="AW191" s="29">
        <v>13910783</v>
      </c>
      <c r="AX191" s="29">
        <v>39890750</v>
      </c>
      <c r="AY191" s="29">
        <v>168170248</v>
      </c>
      <c r="AZ191" s="29">
        <v>176932930</v>
      </c>
      <c r="BA191" s="30">
        <v>-253414792.99869999</v>
      </c>
      <c r="BB191">
        <v>0.34</v>
      </c>
      <c r="BC191" s="25">
        <v>0.30769999999999997</v>
      </c>
      <c r="BD191">
        <v>18.205882352900002</v>
      </c>
      <c r="BE191">
        <v>0</v>
      </c>
      <c r="BF191">
        <v>1.6077922078</v>
      </c>
      <c r="BG191">
        <v>0</v>
      </c>
    </row>
    <row r="192" spans="1:59" x14ac:dyDescent="0.35">
      <c r="A192" t="s">
        <v>292</v>
      </c>
      <c r="B192" s="20">
        <v>15.7</v>
      </c>
      <c r="C192" s="20">
        <v>0.66</v>
      </c>
      <c r="D192" s="34">
        <v>4.3900000000000002E-2</v>
      </c>
      <c r="E192" s="20">
        <v>17.02</v>
      </c>
      <c r="F192" s="20">
        <v>15.3</v>
      </c>
      <c r="G192" s="20">
        <v>17.3</v>
      </c>
      <c r="H192">
        <v>15.04</v>
      </c>
      <c r="I192" s="16">
        <v>53149200</v>
      </c>
      <c r="J192" s="16">
        <v>861309300</v>
      </c>
      <c r="K192" s="35">
        <v>-3114932</v>
      </c>
      <c r="L192">
        <v>20</v>
      </c>
      <c r="M192">
        <v>2.17</v>
      </c>
      <c r="N192">
        <v>10.91</v>
      </c>
      <c r="O192">
        <v>5.23</v>
      </c>
      <c r="P192">
        <v>16.5</v>
      </c>
      <c r="Q192">
        <v>17.850000000000001</v>
      </c>
      <c r="R192" s="22">
        <v>9.3979999999999997</v>
      </c>
      <c r="S192" s="22">
        <v>5.6581999999999999</v>
      </c>
      <c r="T192" s="22">
        <v>4.1036000000000001</v>
      </c>
      <c r="U192" s="22">
        <v>3.3191999999999999</v>
      </c>
      <c r="V192" s="22">
        <v>10.376553406999999</v>
      </c>
      <c r="W192" s="22">
        <v>7.0509211173999997</v>
      </c>
      <c r="X192" s="22">
        <v>5.1747153645999999</v>
      </c>
      <c r="Y192" s="22">
        <v>3.9970954497000002</v>
      </c>
      <c r="Z192" s="22" t="s">
        <v>551</v>
      </c>
      <c r="AA192" s="22" t="s">
        <v>551</v>
      </c>
      <c r="AB192" s="22" t="s">
        <v>551</v>
      </c>
      <c r="AC192" s="22">
        <v>75.246338600800001</v>
      </c>
      <c r="AD192" s="23" t="s">
        <v>567</v>
      </c>
      <c r="AE192" s="22">
        <v>2.2109624755000001</v>
      </c>
      <c r="AF192" s="25">
        <v>0.1288</v>
      </c>
      <c r="AG192" t="s">
        <v>482</v>
      </c>
      <c r="AH192" s="22">
        <v>127.4789842272</v>
      </c>
      <c r="AI192" s="22">
        <v>68.423393373400003</v>
      </c>
      <c r="AJ192" s="22">
        <v>-28.685790527000002</v>
      </c>
      <c r="AK192" s="26">
        <v>75981920</v>
      </c>
      <c r="AL192" s="26">
        <v>68341160</v>
      </c>
      <c r="AM192" s="26">
        <v>63067055</v>
      </c>
      <c r="AN192" s="30">
        <v>914564276.89999998</v>
      </c>
      <c r="AO192" s="30">
        <v>725105666.06666601</v>
      </c>
      <c r="AP192" s="30">
        <v>614351493.70000005</v>
      </c>
      <c r="AQ192" s="24" t="s">
        <v>555</v>
      </c>
      <c r="AR192" s="24" t="s">
        <v>555</v>
      </c>
      <c r="AS192" s="24" t="s">
        <v>555</v>
      </c>
      <c r="AT192" s="27">
        <v>4.5674000000000001</v>
      </c>
      <c r="AU192" s="27">
        <v>1.7739</v>
      </c>
      <c r="AV192" s="27">
        <v>0.123</v>
      </c>
      <c r="AW192" s="30">
        <v>-32203018</v>
      </c>
      <c r="AX192" s="30">
        <v>-42523712</v>
      </c>
      <c r="AY192" s="30">
        <v>-70528248</v>
      </c>
      <c r="AZ192" s="30">
        <v>-91130378</v>
      </c>
      <c r="BA192" s="30">
        <v>-102326038.0007</v>
      </c>
      <c r="BB192">
        <v>0</v>
      </c>
      <c r="BC192" s="25">
        <v>1</v>
      </c>
      <c r="BD192">
        <v>0</v>
      </c>
      <c r="BE192">
        <v>0</v>
      </c>
      <c r="BF192">
        <v>17.640449438200001</v>
      </c>
      <c r="BG192">
        <v>0</v>
      </c>
    </row>
    <row r="193" spans="1:59" x14ac:dyDescent="0.35">
      <c r="A193" t="s">
        <v>294</v>
      </c>
      <c r="B193" s="18">
        <v>1.59</v>
      </c>
      <c r="C193" s="18">
        <v>-0.26</v>
      </c>
      <c r="D193" s="19">
        <v>-0.14050000000000001</v>
      </c>
      <c r="E193" s="20">
        <v>1.89</v>
      </c>
      <c r="F193" s="18">
        <v>1.58</v>
      </c>
      <c r="G193" s="20">
        <v>1.93</v>
      </c>
      <c r="H193">
        <v>1.85</v>
      </c>
      <c r="I193" s="16">
        <v>41850000</v>
      </c>
      <c r="J193" s="16">
        <v>71383820</v>
      </c>
      <c r="K193" s="21">
        <v>1593590</v>
      </c>
      <c r="L193">
        <v>1.93</v>
      </c>
      <c r="M193">
        <v>0.7</v>
      </c>
      <c r="N193">
        <v>1.54</v>
      </c>
      <c r="O193">
        <v>1.1599999999999999</v>
      </c>
      <c r="P193">
        <v>1.89</v>
      </c>
      <c r="Q193">
        <v>1.89</v>
      </c>
      <c r="R193" s="22">
        <v>1.5169999999999999</v>
      </c>
      <c r="S193" s="22">
        <v>1.2470000000000001</v>
      </c>
      <c r="T193" s="22">
        <v>1.0367999999999999</v>
      </c>
      <c r="U193" s="22">
        <v>0.95135000000000003</v>
      </c>
      <c r="V193" s="22">
        <v>1.5302946513</v>
      </c>
      <c r="W193" s="22">
        <v>1.3154678020999999</v>
      </c>
      <c r="X193" s="22">
        <v>1.1453900239999999</v>
      </c>
      <c r="Y193" s="22">
        <v>1.0179810439999999</v>
      </c>
      <c r="Z193" s="22" t="s">
        <v>551</v>
      </c>
      <c r="AA193" s="22" t="s">
        <v>551</v>
      </c>
      <c r="AB193" s="22" t="s">
        <v>551</v>
      </c>
      <c r="AC193" s="23">
        <v>54.720241653400002</v>
      </c>
      <c r="AD193" s="24" t="s">
        <v>552</v>
      </c>
      <c r="AE193" s="24">
        <v>0.13110930330000001</v>
      </c>
      <c r="AF193" s="25">
        <v>0.10639999999999999</v>
      </c>
      <c r="AG193" t="s">
        <v>482</v>
      </c>
      <c r="AH193" s="22">
        <v>81.886438291900006</v>
      </c>
      <c r="AI193" s="24">
        <v>64.8597384447</v>
      </c>
      <c r="AJ193" s="23">
        <v>-64.150943396200006</v>
      </c>
      <c r="AK193" s="36">
        <v>16402100</v>
      </c>
      <c r="AL193" s="36">
        <v>14858533</v>
      </c>
      <c r="AM193" s="36">
        <v>16122100</v>
      </c>
      <c r="AN193" s="29">
        <v>24539043</v>
      </c>
      <c r="AO193" s="29">
        <v>22277594</v>
      </c>
      <c r="AP193" s="29">
        <v>24219507.5</v>
      </c>
      <c r="AQ193" s="23" t="s">
        <v>553</v>
      </c>
      <c r="AR193" s="23" t="s">
        <v>554</v>
      </c>
      <c r="AS193" s="24" t="s">
        <v>555</v>
      </c>
      <c r="AT193" s="27">
        <v>0.65629999999999999</v>
      </c>
      <c r="AU193" s="27">
        <v>0.252</v>
      </c>
      <c r="AV193" s="27">
        <v>1.2699999999999999E-2</v>
      </c>
      <c r="AW193" s="29">
        <v>755310</v>
      </c>
      <c r="AX193" s="29">
        <v>5232950</v>
      </c>
      <c r="AY193" s="29">
        <v>4282649.9998000003</v>
      </c>
      <c r="AZ193" s="29">
        <v>5258309.9998000003</v>
      </c>
      <c r="BA193" s="29">
        <v>96246589.999899998</v>
      </c>
      <c r="BB193">
        <v>0.09</v>
      </c>
      <c r="BC193" s="25">
        <v>3.5</v>
      </c>
      <c r="BD193">
        <v>17.666666666699999</v>
      </c>
      <c r="BE193">
        <v>0</v>
      </c>
      <c r="BF193">
        <v>0.64372469639999996</v>
      </c>
      <c r="BG193">
        <v>0</v>
      </c>
    </row>
    <row r="194" spans="1:59" x14ac:dyDescent="0.35">
      <c r="A194" t="s">
        <v>596</v>
      </c>
      <c r="B194" s="18">
        <v>0.435</v>
      </c>
      <c r="C194" s="18">
        <v>-5.0000000000000001E-3</v>
      </c>
      <c r="D194" s="19">
        <v>-1.14E-2</v>
      </c>
      <c r="E194" s="18">
        <v>0.435</v>
      </c>
      <c r="F194" s="18">
        <v>0.435</v>
      </c>
      <c r="G194" s="18">
        <v>0.435</v>
      </c>
      <c r="H194">
        <v>0.44</v>
      </c>
      <c r="I194" s="16">
        <v>170000</v>
      </c>
      <c r="J194" s="16">
        <v>73950</v>
      </c>
      <c r="K194" s="31">
        <v>0</v>
      </c>
      <c r="L194">
        <v>0.88</v>
      </c>
      <c r="M194">
        <v>0.40500000000000003</v>
      </c>
      <c r="N194">
        <v>0.43</v>
      </c>
      <c r="O194">
        <v>0.41499999999999998</v>
      </c>
      <c r="P194">
        <v>0.4425</v>
      </c>
      <c r="Q194">
        <v>0.49</v>
      </c>
      <c r="R194" s="23">
        <v>0.45400000000000001</v>
      </c>
      <c r="S194" s="23">
        <v>0.46039999999999998</v>
      </c>
      <c r="T194" s="23">
        <v>0.49519999999999997</v>
      </c>
      <c r="U194" s="23">
        <v>0.50927500000000003</v>
      </c>
      <c r="V194" s="23">
        <v>0.45130357770000001</v>
      </c>
      <c r="W194" s="23">
        <v>0.46555110519999998</v>
      </c>
      <c r="X194" s="23">
        <v>0.48680031239999999</v>
      </c>
      <c r="Y194" s="23">
        <v>0.50862767409999998</v>
      </c>
      <c r="Z194" s="23" t="s">
        <v>480</v>
      </c>
      <c r="AA194" s="24" t="s">
        <v>558</v>
      </c>
      <c r="AB194" s="23" t="s">
        <v>480</v>
      </c>
      <c r="AC194" s="23">
        <v>42.9640491125</v>
      </c>
      <c r="AD194" s="24" t="s">
        <v>552</v>
      </c>
      <c r="AE194" s="24">
        <v>-3.7563522999999998E-3</v>
      </c>
      <c r="AF194" s="25">
        <v>3.4599999999999999E-2</v>
      </c>
      <c r="AG194" t="s">
        <v>552</v>
      </c>
      <c r="AH194" s="23">
        <v>-96.385542168699999</v>
      </c>
      <c r="AI194" s="23">
        <v>9.5238095238000007</v>
      </c>
      <c r="AJ194" s="23">
        <v>-100</v>
      </c>
      <c r="AK194" s="36">
        <v>156000</v>
      </c>
      <c r="AL194" s="36">
        <v>122000</v>
      </c>
      <c r="AM194" s="36">
        <v>129000</v>
      </c>
      <c r="AN194" s="29">
        <v>71475</v>
      </c>
      <c r="AO194" s="29">
        <v>55986.666666666701</v>
      </c>
      <c r="AP194" s="29">
        <v>58712.5</v>
      </c>
      <c r="AQ194" s="22" t="s">
        <v>556</v>
      </c>
      <c r="AR194" s="24" t="s">
        <v>555</v>
      </c>
      <c r="AS194" s="22" t="s">
        <v>569</v>
      </c>
      <c r="AT194" s="28">
        <v>-3.3300000000000003E-2</v>
      </c>
      <c r="AU194" s="28">
        <v>-8.4199999999999997E-2</v>
      </c>
      <c r="AV194" s="28">
        <v>-1.14E-2</v>
      </c>
      <c r="AW194" s="24">
        <v>0</v>
      </c>
      <c r="AX194" s="29">
        <v>43850</v>
      </c>
      <c r="AY194" s="29">
        <v>48650</v>
      </c>
      <c r="AZ194" s="29">
        <v>48650</v>
      </c>
      <c r="BA194" s="29">
        <v>39376060.000100002</v>
      </c>
      <c r="BB194">
        <v>0.02</v>
      </c>
      <c r="BC194" s="25">
        <v>3</v>
      </c>
      <c r="BD194">
        <v>21.75</v>
      </c>
      <c r="BE194">
        <v>0</v>
      </c>
      <c r="BF194">
        <v>0.61267605629999999</v>
      </c>
      <c r="BG194">
        <v>0</v>
      </c>
    </row>
    <row r="195" spans="1:59" x14ac:dyDescent="0.35">
      <c r="A195" t="s">
        <v>296</v>
      </c>
      <c r="B195" s="31">
        <v>1.2E-2</v>
      </c>
      <c r="C195" s="31">
        <v>0</v>
      </c>
      <c r="D195" s="32">
        <v>0</v>
      </c>
      <c r="E195" s="18">
        <v>1.0999999999999999E-2</v>
      </c>
      <c r="F195" s="18">
        <v>1.0999999999999999E-2</v>
      </c>
      <c r="G195" s="20">
        <v>1.2999999999999999E-2</v>
      </c>
      <c r="H195">
        <v>1.2E-2</v>
      </c>
      <c r="I195" s="16">
        <v>85300000</v>
      </c>
      <c r="J195" s="16">
        <v>1022100</v>
      </c>
      <c r="K195" s="31">
        <v>0</v>
      </c>
      <c r="L195">
        <v>1.4E-2</v>
      </c>
      <c r="M195">
        <v>0.01</v>
      </c>
      <c r="N195">
        <v>1.15E-2</v>
      </c>
      <c r="O195">
        <v>1.0999999999999999E-2</v>
      </c>
      <c r="P195">
        <v>1.2999999999999999E-2</v>
      </c>
      <c r="Q195">
        <v>1.35E-2</v>
      </c>
      <c r="R195" s="23">
        <v>1.24E-2</v>
      </c>
      <c r="S195" s="23">
        <v>1.234E-2</v>
      </c>
      <c r="T195" s="23">
        <v>1.23E-2</v>
      </c>
      <c r="U195" s="22">
        <v>1.1615E-2</v>
      </c>
      <c r="V195" s="23">
        <v>1.24105962E-2</v>
      </c>
      <c r="W195" s="23">
        <v>1.23392767E-2</v>
      </c>
      <c r="X195" s="23">
        <v>1.21592681E-2</v>
      </c>
      <c r="Y195" s="22">
        <v>1.1845953899999999E-2</v>
      </c>
      <c r="Z195" s="22" t="s">
        <v>551</v>
      </c>
      <c r="AA195" s="24" t="s">
        <v>558</v>
      </c>
      <c r="AB195" s="24" t="s">
        <v>558</v>
      </c>
      <c r="AC195" s="23">
        <v>46.087073160000003</v>
      </c>
      <c r="AD195" s="24" t="s">
        <v>552</v>
      </c>
      <c r="AE195" s="24">
        <v>6.5933199999999994E-5</v>
      </c>
      <c r="AF195" s="25">
        <v>7.1400000000000005E-2</v>
      </c>
      <c r="AG195" t="s">
        <v>482</v>
      </c>
      <c r="AH195" s="23">
        <v>-53.968253968299997</v>
      </c>
      <c r="AI195" s="23">
        <v>50</v>
      </c>
      <c r="AJ195" s="24">
        <v>-50</v>
      </c>
      <c r="AK195" s="36">
        <v>60130000</v>
      </c>
      <c r="AL195" s="36">
        <v>58320000</v>
      </c>
      <c r="AM195" s="36">
        <v>45140000</v>
      </c>
      <c r="AN195" s="29">
        <v>726770</v>
      </c>
      <c r="AO195" s="29">
        <v>707820</v>
      </c>
      <c r="AP195" s="29">
        <v>547775</v>
      </c>
      <c r="AQ195" s="24" t="s">
        <v>555</v>
      </c>
      <c r="AR195" s="24" t="s">
        <v>555</v>
      </c>
      <c r="AS195" s="24" t="s">
        <v>555</v>
      </c>
      <c r="AT195" s="33">
        <v>0</v>
      </c>
      <c r="AU195" s="33">
        <v>0</v>
      </c>
      <c r="AV195" s="28">
        <v>-7.6899999999999996E-2</v>
      </c>
      <c r="AW195" s="24">
        <v>0</v>
      </c>
      <c r="AX195" s="24">
        <v>0</v>
      </c>
      <c r="AY195" s="24">
        <v>0</v>
      </c>
      <c r="AZ195" s="24">
        <v>0</v>
      </c>
      <c r="BA195" s="24">
        <v>0</v>
      </c>
      <c r="BB195">
        <v>0</v>
      </c>
      <c r="BC195" s="25">
        <v>0</v>
      </c>
      <c r="BD195">
        <v>0</v>
      </c>
      <c r="BE195">
        <v>0</v>
      </c>
      <c r="BF195">
        <v>0</v>
      </c>
      <c r="BG195">
        <v>0</v>
      </c>
    </row>
    <row r="196" spans="1:59" x14ac:dyDescent="0.35">
      <c r="A196" t="s">
        <v>298</v>
      </c>
      <c r="B196" s="31">
        <v>1.2E-2</v>
      </c>
      <c r="C196" s="31">
        <v>0</v>
      </c>
      <c r="D196" s="32">
        <v>0</v>
      </c>
      <c r="E196" s="31">
        <v>1.2E-2</v>
      </c>
      <c r="F196" s="31">
        <v>1.2E-2</v>
      </c>
      <c r="G196" s="31">
        <v>1.2E-2</v>
      </c>
      <c r="H196">
        <v>1.2E-2</v>
      </c>
      <c r="I196" s="16">
        <v>22700000</v>
      </c>
      <c r="J196" s="16">
        <v>272400</v>
      </c>
      <c r="K196" s="31">
        <v>0</v>
      </c>
      <c r="L196">
        <v>1.4999999999999999E-2</v>
      </c>
      <c r="M196">
        <v>0.01</v>
      </c>
      <c r="N196">
        <v>1.0999999999999999E-2</v>
      </c>
      <c r="O196">
        <v>0.01</v>
      </c>
      <c r="P196">
        <v>1.2500000000000001E-2</v>
      </c>
      <c r="Q196">
        <v>1.2999999999999999E-2</v>
      </c>
      <c r="R196" s="23">
        <v>1.2149999999999999E-2</v>
      </c>
      <c r="S196" s="23">
        <v>1.23E-2</v>
      </c>
      <c r="T196" s="23">
        <v>1.265E-2</v>
      </c>
      <c r="U196" s="22">
        <v>1.1939999999999999E-2</v>
      </c>
      <c r="V196" s="23">
        <v>1.2113427600000001E-2</v>
      </c>
      <c r="W196" s="23">
        <v>1.22744304E-2</v>
      </c>
      <c r="X196" s="23">
        <v>1.22634193E-2</v>
      </c>
      <c r="Y196" s="23">
        <v>1.21291934E-2</v>
      </c>
      <c r="Z196" s="23" t="s">
        <v>480</v>
      </c>
      <c r="AA196" s="24" t="s">
        <v>558</v>
      </c>
      <c r="AB196" s="24" t="s">
        <v>558</v>
      </c>
      <c r="AC196" s="23">
        <v>46.889395122300002</v>
      </c>
      <c r="AD196" s="24" t="s">
        <v>552</v>
      </c>
      <c r="AE196" s="24">
        <v>-1.068102E-4</v>
      </c>
      <c r="AF196" s="25">
        <v>3.9E-2</v>
      </c>
      <c r="AG196" t="s">
        <v>552</v>
      </c>
      <c r="AH196" s="23">
        <v>-60.606060606100002</v>
      </c>
      <c r="AI196" s="24">
        <v>0</v>
      </c>
      <c r="AJ196" s="24">
        <v>-100</v>
      </c>
      <c r="AK196" s="36">
        <v>20240000</v>
      </c>
      <c r="AL196" s="36">
        <v>14073333</v>
      </c>
      <c r="AM196" s="26">
        <v>32270000</v>
      </c>
      <c r="AN196" s="29">
        <v>245120</v>
      </c>
      <c r="AO196" s="29">
        <v>170420</v>
      </c>
      <c r="AP196" s="30">
        <v>397005</v>
      </c>
      <c r="AQ196" s="22" t="s">
        <v>556</v>
      </c>
      <c r="AR196" s="22" t="s">
        <v>557</v>
      </c>
      <c r="AS196" s="24" t="s">
        <v>555</v>
      </c>
      <c r="AT196" s="33">
        <v>0</v>
      </c>
      <c r="AU196" s="33">
        <v>0</v>
      </c>
      <c r="AV196" s="33">
        <v>0</v>
      </c>
      <c r="AW196" s="30">
        <v>-124800</v>
      </c>
      <c r="AX196" s="30">
        <v>-200000</v>
      </c>
      <c r="AY196" s="30">
        <v>-501900</v>
      </c>
      <c r="AZ196" s="30">
        <v>-3577800</v>
      </c>
      <c r="BA196" s="30">
        <v>-3704900</v>
      </c>
      <c r="BB196">
        <v>0</v>
      </c>
      <c r="BC196" s="25">
        <v>0</v>
      </c>
      <c r="BD196">
        <v>0</v>
      </c>
      <c r="BE196">
        <v>0</v>
      </c>
      <c r="BF196">
        <v>0</v>
      </c>
      <c r="BG196">
        <v>0</v>
      </c>
    </row>
    <row r="197" spans="1:59" x14ac:dyDescent="0.35">
      <c r="A197" t="s">
        <v>300</v>
      </c>
      <c r="B197" s="18">
        <v>0.92</v>
      </c>
      <c r="C197" s="18">
        <v>-0.01</v>
      </c>
      <c r="D197" s="19">
        <v>-1.0800000000000001E-2</v>
      </c>
      <c r="E197" s="31">
        <v>0.93</v>
      </c>
      <c r="F197" s="18">
        <v>0.87</v>
      </c>
      <c r="G197" s="31">
        <v>0.93</v>
      </c>
      <c r="H197">
        <v>0.93</v>
      </c>
      <c r="I197" s="16">
        <v>63000</v>
      </c>
      <c r="J197" s="16">
        <v>57410</v>
      </c>
      <c r="K197" s="31">
        <v>0</v>
      </c>
      <c r="L197">
        <v>1.34</v>
      </c>
      <c r="M197">
        <v>0.84</v>
      </c>
      <c r="N197">
        <v>0.86</v>
      </c>
      <c r="O197">
        <v>0.84</v>
      </c>
      <c r="P197">
        <v>0.94</v>
      </c>
      <c r="Q197">
        <v>0.97</v>
      </c>
      <c r="R197" s="22">
        <v>0.90400000000000003</v>
      </c>
      <c r="S197" s="22">
        <v>0.91420000000000001</v>
      </c>
      <c r="T197" s="23">
        <v>0.95130000000000003</v>
      </c>
      <c r="U197" s="23">
        <v>0.99160000000000004</v>
      </c>
      <c r="V197" s="22">
        <v>0.90138399449999995</v>
      </c>
      <c r="W197" s="22">
        <v>0.91791007810000003</v>
      </c>
      <c r="X197" s="23">
        <v>0.94460600039999998</v>
      </c>
      <c r="Y197" s="23">
        <v>0.97759656250000004</v>
      </c>
      <c r="Z197" s="23" t="s">
        <v>480</v>
      </c>
      <c r="AA197" s="24" t="s">
        <v>558</v>
      </c>
      <c r="AB197" s="23" t="s">
        <v>480</v>
      </c>
      <c r="AC197" s="23">
        <v>53.9998699135</v>
      </c>
      <c r="AD197" s="24" t="s">
        <v>552</v>
      </c>
      <c r="AE197" s="24">
        <v>-1.0242254399999999E-2</v>
      </c>
      <c r="AF197" s="25">
        <v>3.1800000000000002E-2</v>
      </c>
      <c r="AG197" t="s">
        <v>552</v>
      </c>
      <c r="AH197" s="24">
        <v>9.5381526103999992</v>
      </c>
      <c r="AI197" s="22">
        <v>63.333333333299997</v>
      </c>
      <c r="AJ197" s="23">
        <v>-30</v>
      </c>
      <c r="AK197" s="26">
        <v>183900</v>
      </c>
      <c r="AL197" s="26">
        <v>185067</v>
      </c>
      <c r="AM197" s="26">
        <v>184500</v>
      </c>
      <c r="AN197" s="30">
        <v>137581</v>
      </c>
      <c r="AO197" s="30">
        <v>148460</v>
      </c>
      <c r="AP197" s="30">
        <v>153648.5</v>
      </c>
      <c r="AQ197" s="23" t="s">
        <v>564</v>
      </c>
      <c r="AR197" s="24" t="s">
        <v>555</v>
      </c>
      <c r="AS197" s="24" t="s">
        <v>555</v>
      </c>
      <c r="AT197" s="28">
        <v>-3.1600000000000003E-2</v>
      </c>
      <c r="AU197" s="28">
        <v>-1.0800000000000001E-2</v>
      </c>
      <c r="AV197" s="27">
        <v>6.9800000000000001E-2</v>
      </c>
      <c r="AW197" s="24">
        <v>0</v>
      </c>
      <c r="AX197" s="30">
        <v>-212760</v>
      </c>
      <c r="AY197" s="30">
        <v>-196010</v>
      </c>
      <c r="AZ197" s="30">
        <v>-186710</v>
      </c>
      <c r="BA197" s="30">
        <v>-3258389</v>
      </c>
      <c r="BB197">
        <v>0.06</v>
      </c>
      <c r="BC197" s="25">
        <v>0</v>
      </c>
      <c r="BD197">
        <v>15.333333333300001</v>
      </c>
      <c r="BE197">
        <v>0</v>
      </c>
      <c r="BF197">
        <v>0.38174273860000002</v>
      </c>
      <c r="BG197">
        <v>0</v>
      </c>
    </row>
    <row r="198" spans="1:59" x14ac:dyDescent="0.35">
      <c r="A198" t="s">
        <v>302</v>
      </c>
      <c r="B198" s="31">
        <v>1.0999999999999999E-2</v>
      </c>
      <c r="C198" s="31">
        <v>0</v>
      </c>
      <c r="D198" s="32">
        <v>0</v>
      </c>
      <c r="E198" s="31">
        <v>1.0999999999999999E-2</v>
      </c>
      <c r="F198" s="31">
        <v>1.0999999999999999E-2</v>
      </c>
      <c r="G198" s="20">
        <v>1.2E-2</v>
      </c>
      <c r="H198">
        <v>1.0999999999999999E-2</v>
      </c>
      <c r="I198" s="16">
        <v>57800000</v>
      </c>
      <c r="J198" s="16">
        <v>655200</v>
      </c>
      <c r="K198" s="31">
        <v>0</v>
      </c>
      <c r="L198">
        <v>1.4999999999999999E-2</v>
      </c>
      <c r="M198">
        <v>1.0999999999999999E-2</v>
      </c>
      <c r="N198">
        <v>1.0500000000000001E-2</v>
      </c>
      <c r="O198">
        <v>1.0500000000000001E-2</v>
      </c>
      <c r="P198">
        <v>1.2E-2</v>
      </c>
      <c r="Q198">
        <v>1.2500000000000001E-2</v>
      </c>
      <c r="R198" s="23">
        <v>1.15E-2</v>
      </c>
      <c r="S198" s="23">
        <v>1.158E-2</v>
      </c>
      <c r="T198" s="23">
        <v>1.1560000000000001E-2</v>
      </c>
      <c r="U198" s="23">
        <v>1.2005E-2</v>
      </c>
      <c r="V198" s="23">
        <v>1.1448173900000001E-2</v>
      </c>
      <c r="W198" s="23">
        <v>1.1534549599999999E-2</v>
      </c>
      <c r="X198" s="23">
        <v>1.16737513E-2</v>
      </c>
      <c r="Y198" s="23">
        <v>1.1957592600000001E-2</v>
      </c>
      <c r="Z198" s="23" t="s">
        <v>480</v>
      </c>
      <c r="AA198" s="24" t="s">
        <v>558</v>
      </c>
      <c r="AB198" s="24" t="s">
        <v>558</v>
      </c>
      <c r="AC198" s="23">
        <v>45.394921815499998</v>
      </c>
      <c r="AD198" s="24" t="s">
        <v>552</v>
      </c>
      <c r="AE198" s="24">
        <v>-5.6903500000000002E-5</v>
      </c>
      <c r="AF198" s="25">
        <v>9.01E-2</v>
      </c>
      <c r="AG198" t="s">
        <v>482</v>
      </c>
      <c r="AH198" s="23">
        <v>-66.666666666699996</v>
      </c>
      <c r="AI198" s="24">
        <v>0</v>
      </c>
      <c r="AJ198" s="24">
        <v>-100</v>
      </c>
      <c r="AK198" s="36">
        <v>45200000</v>
      </c>
      <c r="AL198" s="36">
        <v>38420000</v>
      </c>
      <c r="AM198" s="26">
        <v>61960000</v>
      </c>
      <c r="AN198" s="29">
        <v>483750</v>
      </c>
      <c r="AO198" s="29">
        <v>417246.66666666599</v>
      </c>
      <c r="AP198" s="30">
        <v>708415</v>
      </c>
      <c r="AQ198" s="24" t="s">
        <v>573</v>
      </c>
      <c r="AR198" s="22" t="s">
        <v>572</v>
      </c>
      <c r="AS198" s="24" t="s">
        <v>555</v>
      </c>
      <c r="AT198" s="28">
        <v>-8.3299999999999999E-2</v>
      </c>
      <c r="AU198" s="28">
        <v>-8.3299999999999999E-2</v>
      </c>
      <c r="AV198" s="33">
        <v>0</v>
      </c>
      <c r="AW198" s="30">
        <v>-30500</v>
      </c>
      <c r="AX198" s="29">
        <v>33300</v>
      </c>
      <c r="AY198" s="30">
        <v>-2297200</v>
      </c>
      <c r="AZ198" s="30">
        <v>-2327000</v>
      </c>
      <c r="BA198" s="29">
        <v>45221600</v>
      </c>
      <c r="BB198">
        <v>0</v>
      </c>
      <c r="BC198" s="25">
        <v>0</v>
      </c>
      <c r="BD198">
        <v>0</v>
      </c>
      <c r="BE198">
        <v>0</v>
      </c>
      <c r="BF198">
        <v>1.1000000000000001</v>
      </c>
      <c r="BG198">
        <v>0</v>
      </c>
    </row>
    <row r="199" spans="1:59" x14ac:dyDescent="0.35">
      <c r="A199" t="s">
        <v>304</v>
      </c>
      <c r="B199" s="31">
        <v>3.9E-2</v>
      </c>
      <c r="C199" s="31">
        <v>0</v>
      </c>
      <c r="D199" s="32">
        <v>0</v>
      </c>
      <c r="E199" s="31">
        <v>3.9E-2</v>
      </c>
      <c r="F199" s="31">
        <v>3.9E-2</v>
      </c>
      <c r="G199" s="20">
        <v>0.04</v>
      </c>
      <c r="H199">
        <v>3.9E-2</v>
      </c>
      <c r="I199" s="16">
        <v>14300000</v>
      </c>
      <c r="J199" s="16">
        <v>560000</v>
      </c>
      <c r="K199" s="31">
        <v>0</v>
      </c>
      <c r="L199">
        <v>6.8000000000000005E-2</v>
      </c>
      <c r="M199">
        <v>3.6999999999999998E-2</v>
      </c>
      <c r="N199">
        <v>3.85E-2</v>
      </c>
      <c r="O199">
        <v>3.6999999999999998E-2</v>
      </c>
      <c r="P199">
        <v>4.2000000000000003E-2</v>
      </c>
      <c r="Q199">
        <v>4.3499999999999997E-2</v>
      </c>
      <c r="R199" s="23">
        <v>4.0050000000000002E-2</v>
      </c>
      <c r="S199" s="23">
        <v>4.2500000000000003E-2</v>
      </c>
      <c r="T199" s="23">
        <v>4.6179999999999999E-2</v>
      </c>
      <c r="U199" s="23">
        <v>4.9430000000000002E-2</v>
      </c>
      <c r="V199" s="23">
        <v>4.0277975899999999E-2</v>
      </c>
      <c r="W199" s="23">
        <v>4.2338513299999998E-2</v>
      </c>
      <c r="X199" s="23">
        <v>4.4786678699999999E-2</v>
      </c>
      <c r="Y199" s="23">
        <v>4.6606887100000001E-2</v>
      </c>
      <c r="Z199" s="23" t="s">
        <v>480</v>
      </c>
      <c r="AA199" s="23" t="s">
        <v>480</v>
      </c>
      <c r="AB199" s="23" t="s">
        <v>480</v>
      </c>
      <c r="AC199" s="23">
        <v>41.455754055299998</v>
      </c>
      <c r="AD199" s="24" t="s">
        <v>552</v>
      </c>
      <c r="AE199" s="24">
        <v>-1.0429464E-3</v>
      </c>
      <c r="AF199" s="25">
        <v>4.7600000000000003E-2</v>
      </c>
      <c r="AG199" t="s">
        <v>552</v>
      </c>
      <c r="AH199" s="24">
        <v>-49.427365883100002</v>
      </c>
      <c r="AI199" s="23">
        <v>36.507936507899998</v>
      </c>
      <c r="AJ199" s="24">
        <v>-66.666666666699996</v>
      </c>
      <c r="AK199" s="26">
        <v>31330000</v>
      </c>
      <c r="AL199" s="26">
        <v>24640000</v>
      </c>
      <c r="AM199" s="26">
        <v>23930000</v>
      </c>
      <c r="AN199" s="30">
        <v>1129660</v>
      </c>
      <c r="AO199" s="30">
        <v>908340</v>
      </c>
      <c r="AP199" s="30">
        <v>903190</v>
      </c>
      <c r="AQ199" s="24" t="s">
        <v>573</v>
      </c>
      <c r="AR199" s="24" t="s">
        <v>555</v>
      </c>
      <c r="AS199" s="24" t="s">
        <v>555</v>
      </c>
      <c r="AT199" s="28">
        <v>-0.1333</v>
      </c>
      <c r="AU199" s="28">
        <v>-4.8800000000000003E-2</v>
      </c>
      <c r="AV199" s="33">
        <v>0</v>
      </c>
      <c r="AW199" s="29">
        <v>47000</v>
      </c>
      <c r="AX199" s="29">
        <v>180700</v>
      </c>
      <c r="AY199" s="29">
        <v>294500</v>
      </c>
      <c r="AZ199" s="29">
        <v>94000</v>
      </c>
      <c r="BA199" s="29">
        <v>18955869.999499999</v>
      </c>
      <c r="BB199">
        <v>0</v>
      </c>
      <c r="BC199" s="25">
        <v>0</v>
      </c>
      <c r="BD199">
        <v>0</v>
      </c>
      <c r="BE199">
        <v>0</v>
      </c>
      <c r="BF199">
        <v>0</v>
      </c>
      <c r="BG199">
        <v>0</v>
      </c>
    </row>
    <row r="200" spans="1:59" x14ac:dyDescent="0.35">
      <c r="A200" t="s">
        <v>306</v>
      </c>
      <c r="B200" s="18">
        <v>11</v>
      </c>
      <c r="C200" s="18">
        <v>-0.22</v>
      </c>
      <c r="D200" s="19">
        <v>-1.9599999999999999E-2</v>
      </c>
      <c r="E200" s="31">
        <v>11.22</v>
      </c>
      <c r="F200" s="18">
        <v>10.199999999999999</v>
      </c>
      <c r="G200" s="31">
        <v>11.22</v>
      </c>
      <c r="H200">
        <v>11.22</v>
      </c>
      <c r="I200" s="16">
        <v>21700</v>
      </c>
      <c r="J200" s="16">
        <v>236426</v>
      </c>
      <c r="K200" s="31">
        <v>0</v>
      </c>
      <c r="L200">
        <v>12.93</v>
      </c>
      <c r="M200">
        <v>9.99</v>
      </c>
      <c r="N200">
        <v>10.6</v>
      </c>
      <c r="O200">
        <v>10</v>
      </c>
      <c r="P200">
        <v>12.05</v>
      </c>
      <c r="Q200">
        <v>12.66</v>
      </c>
      <c r="R200" s="22">
        <v>10.752000000000001</v>
      </c>
      <c r="S200" s="22">
        <v>10.9148</v>
      </c>
      <c r="T200" s="23">
        <v>11.1106</v>
      </c>
      <c r="U200" s="23">
        <v>11.396800000000001</v>
      </c>
      <c r="V200" s="23">
        <v>11.056086356</v>
      </c>
      <c r="W200" s="22">
        <v>10.9850448145</v>
      </c>
      <c r="X200" s="23">
        <v>11.0985658103</v>
      </c>
      <c r="Y200" s="23">
        <v>11.279421557899999</v>
      </c>
      <c r="Z200" s="22" t="s">
        <v>551</v>
      </c>
      <c r="AA200" s="24" t="s">
        <v>558</v>
      </c>
      <c r="AB200" s="24" t="s">
        <v>558</v>
      </c>
      <c r="AC200" s="23">
        <v>49.703600091399998</v>
      </c>
      <c r="AD200" s="24" t="s">
        <v>552</v>
      </c>
      <c r="AE200" s="22">
        <v>0.10472780800000001</v>
      </c>
      <c r="AF200" s="25">
        <v>0.04</v>
      </c>
      <c r="AG200" t="s">
        <v>552</v>
      </c>
      <c r="AH200" s="24">
        <v>5.9378806333999998</v>
      </c>
      <c r="AI200" s="23">
        <v>54.216867469900002</v>
      </c>
      <c r="AJ200" s="23">
        <v>-59.437751003999999</v>
      </c>
      <c r="AK200" s="26">
        <v>86540</v>
      </c>
      <c r="AL200" s="26">
        <v>62907</v>
      </c>
      <c r="AM200" s="26">
        <v>50350</v>
      </c>
      <c r="AN200" s="30">
        <v>920947</v>
      </c>
      <c r="AO200" s="30">
        <v>666386.866666666</v>
      </c>
      <c r="AP200" s="30">
        <v>532242.35</v>
      </c>
      <c r="AQ200" s="23" t="s">
        <v>564</v>
      </c>
      <c r="AR200" s="24" t="s">
        <v>555</v>
      </c>
      <c r="AS200" s="24" t="s">
        <v>555</v>
      </c>
      <c r="AT200" s="28">
        <v>-3.85E-2</v>
      </c>
      <c r="AU200" s="27">
        <v>6.8000000000000005E-2</v>
      </c>
      <c r="AV200" s="28">
        <v>-8.3299999999999999E-2</v>
      </c>
      <c r="AW200" s="29">
        <v>94960</v>
      </c>
      <c r="AX200" s="29">
        <v>92140</v>
      </c>
      <c r="AY200" s="29">
        <v>213270</v>
      </c>
      <c r="AZ200" s="29">
        <v>232669.69399694001</v>
      </c>
      <c r="BA200" s="29">
        <v>831078.927954279</v>
      </c>
      <c r="BB200">
        <v>-0.17</v>
      </c>
      <c r="BC200" s="25">
        <v>-2.7</v>
      </c>
      <c r="BD200">
        <v>-64.705882352900005</v>
      </c>
      <c r="BE200">
        <v>0</v>
      </c>
      <c r="BF200">
        <v>23.913043478300001</v>
      </c>
      <c r="BG200">
        <v>0</v>
      </c>
    </row>
    <row r="201" spans="1:59" x14ac:dyDescent="0.35">
      <c r="A201" t="s">
        <v>614</v>
      </c>
      <c r="B201" s="20">
        <v>2.9</v>
      </c>
      <c r="C201" s="20">
        <v>7.0000000000000007E-2</v>
      </c>
      <c r="D201" s="34">
        <v>2.47E-2</v>
      </c>
      <c r="E201" s="20">
        <v>3.05</v>
      </c>
      <c r="F201" s="20">
        <v>2.9</v>
      </c>
      <c r="G201" s="20">
        <v>3.1</v>
      </c>
      <c r="H201">
        <v>2.83</v>
      </c>
      <c r="I201" s="16">
        <v>74000</v>
      </c>
      <c r="J201" s="16">
        <v>221230</v>
      </c>
      <c r="K201" s="31">
        <v>0</v>
      </c>
      <c r="L201">
        <v>4.21</v>
      </c>
      <c r="M201">
        <v>2.76</v>
      </c>
      <c r="N201">
        <v>2.82</v>
      </c>
      <c r="O201">
        <v>2.67</v>
      </c>
      <c r="P201">
        <v>3.12</v>
      </c>
      <c r="Q201">
        <v>3.3</v>
      </c>
      <c r="R201" s="22">
        <v>2.8875000000000002</v>
      </c>
      <c r="S201" s="22">
        <v>2.8736000000000002</v>
      </c>
      <c r="T201" s="23">
        <v>2.9169</v>
      </c>
      <c r="U201" s="23">
        <v>3.0132500000000002</v>
      </c>
      <c r="V201" s="22">
        <v>2.8977520510999999</v>
      </c>
      <c r="W201" s="22">
        <v>2.8920529840999998</v>
      </c>
      <c r="X201" s="23">
        <v>2.9194534024999999</v>
      </c>
      <c r="Y201" s="23">
        <v>2.9319179198</v>
      </c>
      <c r="Z201" s="22" t="s">
        <v>551</v>
      </c>
      <c r="AA201" s="24" t="s">
        <v>558</v>
      </c>
      <c r="AB201" s="24" t="s">
        <v>558</v>
      </c>
      <c r="AC201" s="22">
        <v>50.3917617018</v>
      </c>
      <c r="AD201" s="24" t="s">
        <v>552</v>
      </c>
      <c r="AE201" s="24">
        <v>1.6126765299999998E-2</v>
      </c>
      <c r="AF201" s="25">
        <v>5.2999999999999999E-2</v>
      </c>
      <c r="AG201" t="s">
        <v>482</v>
      </c>
      <c r="AH201" s="22">
        <v>65.093454571699993</v>
      </c>
      <c r="AI201" s="24">
        <v>23.5523790616</v>
      </c>
      <c r="AJ201" s="22">
        <v>-85.507246376799998</v>
      </c>
      <c r="AK201" s="36">
        <v>62000</v>
      </c>
      <c r="AL201" s="26">
        <v>99400</v>
      </c>
      <c r="AM201" s="26">
        <v>80000</v>
      </c>
      <c r="AN201" s="29">
        <v>159162</v>
      </c>
      <c r="AO201" s="30">
        <v>288934</v>
      </c>
      <c r="AP201" s="30">
        <v>231925.5</v>
      </c>
      <c r="AQ201" s="23" t="s">
        <v>553</v>
      </c>
      <c r="AR201" s="23" t="s">
        <v>561</v>
      </c>
      <c r="AS201" s="24" t="s">
        <v>555</v>
      </c>
      <c r="AT201" s="27">
        <v>3.2000000000000001E-2</v>
      </c>
      <c r="AU201" s="27">
        <v>5.0700000000000002E-2</v>
      </c>
      <c r="AV201" s="28">
        <v>-2.6800000000000001E-2</v>
      </c>
      <c r="AW201" s="30">
        <v>-18600</v>
      </c>
      <c r="AX201" s="30">
        <v>-19760</v>
      </c>
      <c r="AY201" s="29">
        <v>61080</v>
      </c>
      <c r="AZ201" s="29">
        <v>93559.999800000005</v>
      </c>
      <c r="BA201" s="29">
        <v>4606739.9996999996</v>
      </c>
      <c r="BB201">
        <v>0.01</v>
      </c>
      <c r="BC201" s="25">
        <v>0</v>
      </c>
      <c r="BD201">
        <v>290</v>
      </c>
      <c r="BE201">
        <v>0</v>
      </c>
      <c r="BF201">
        <v>1.5343915344000001</v>
      </c>
      <c r="BG201">
        <v>0</v>
      </c>
    </row>
    <row r="202" spans="1:59" x14ac:dyDescent="0.35">
      <c r="A202" t="s">
        <v>308</v>
      </c>
      <c r="B202" s="18">
        <v>12.9</v>
      </c>
      <c r="C202" s="18">
        <v>-0.1</v>
      </c>
      <c r="D202" s="19">
        <v>-7.7000000000000002E-3</v>
      </c>
      <c r="E202" s="18">
        <v>12.98</v>
      </c>
      <c r="F202" s="18">
        <v>12.9</v>
      </c>
      <c r="G202" s="31">
        <v>13</v>
      </c>
      <c r="H202">
        <v>13</v>
      </c>
      <c r="I202" s="16">
        <v>54600</v>
      </c>
      <c r="J202" s="16">
        <v>706064</v>
      </c>
      <c r="K202" s="31">
        <v>0</v>
      </c>
      <c r="L202">
        <v>14.5</v>
      </c>
      <c r="M202">
        <v>11.58</v>
      </c>
      <c r="N202">
        <v>12.69</v>
      </c>
      <c r="O202">
        <v>11.9</v>
      </c>
      <c r="P202">
        <v>13.56</v>
      </c>
      <c r="Q202">
        <v>14</v>
      </c>
      <c r="R202" s="23">
        <v>13.241</v>
      </c>
      <c r="S202" s="22">
        <v>12.77</v>
      </c>
      <c r="T202" s="22">
        <v>12.682399999999999</v>
      </c>
      <c r="U202" s="22">
        <v>12.872648999999999</v>
      </c>
      <c r="V202" s="23">
        <v>13.1474076743</v>
      </c>
      <c r="W202" s="23">
        <v>12.942888695400001</v>
      </c>
      <c r="X202" s="22">
        <v>12.820713682899999</v>
      </c>
      <c r="Y202" s="22">
        <v>12.735017710099999</v>
      </c>
      <c r="Z202" s="23" t="s">
        <v>480</v>
      </c>
      <c r="AA202" s="22" t="s">
        <v>551</v>
      </c>
      <c r="AB202" s="24" t="s">
        <v>558</v>
      </c>
      <c r="AC202" s="23">
        <v>44.6548514375</v>
      </c>
      <c r="AD202" s="24" t="s">
        <v>552</v>
      </c>
      <c r="AE202" s="24">
        <v>0.1103405588</v>
      </c>
      <c r="AF202" s="25">
        <v>2.18E-2</v>
      </c>
      <c r="AG202" t="s">
        <v>481</v>
      </c>
      <c r="AH202" s="23">
        <v>-114.76952022579999</v>
      </c>
      <c r="AI202" s="23">
        <v>49.685534591200003</v>
      </c>
      <c r="AJ202" s="23">
        <v>-66.037735849100002</v>
      </c>
      <c r="AK202" s="36">
        <v>41880</v>
      </c>
      <c r="AL202" s="36">
        <v>53973</v>
      </c>
      <c r="AM202" s="26">
        <v>62250</v>
      </c>
      <c r="AN202" s="29">
        <v>521370.2</v>
      </c>
      <c r="AO202" s="29">
        <v>693088.933333333</v>
      </c>
      <c r="AP202" s="30">
        <v>811973.5</v>
      </c>
      <c r="AQ202" s="23" t="s">
        <v>553</v>
      </c>
      <c r="AR202" s="24" t="s">
        <v>555</v>
      </c>
      <c r="AS202" s="24" t="s">
        <v>555</v>
      </c>
      <c r="AT202" s="27">
        <v>7.6799999999999993E-2</v>
      </c>
      <c r="AU202" s="28">
        <v>-4.1599999999999998E-2</v>
      </c>
      <c r="AV202" s="28">
        <v>-2.2700000000000001E-2</v>
      </c>
      <c r="AW202" s="30">
        <v>-18520</v>
      </c>
      <c r="AX202" s="30">
        <v>-202150</v>
      </c>
      <c r="AY202" s="30">
        <v>-568828</v>
      </c>
      <c r="AZ202" s="29">
        <v>5688170</v>
      </c>
      <c r="BA202" s="30">
        <v>-46237980.800099999</v>
      </c>
      <c r="BB202">
        <v>0.72</v>
      </c>
      <c r="BC202" s="25">
        <v>-0.30769999999999997</v>
      </c>
      <c r="BD202">
        <v>17.916666666699999</v>
      </c>
      <c r="BE202">
        <v>0</v>
      </c>
      <c r="BF202">
        <v>0.87755102039999999</v>
      </c>
      <c r="BG202">
        <v>0</v>
      </c>
    </row>
    <row r="203" spans="1:59" x14ac:dyDescent="0.35">
      <c r="A203" t="s">
        <v>310</v>
      </c>
      <c r="B203" s="18">
        <v>23.35</v>
      </c>
      <c r="C203" s="18">
        <v>-1.65</v>
      </c>
      <c r="D203" s="19">
        <v>-6.6000000000000003E-2</v>
      </c>
      <c r="E203" s="18">
        <v>23.35</v>
      </c>
      <c r="F203" s="18">
        <v>23.35</v>
      </c>
      <c r="G203" s="18">
        <v>24.8</v>
      </c>
      <c r="H203">
        <v>25</v>
      </c>
      <c r="I203" s="16">
        <v>5400</v>
      </c>
      <c r="J203" s="16">
        <v>131460</v>
      </c>
      <c r="K203" s="31">
        <v>0</v>
      </c>
      <c r="L203">
        <v>26.5</v>
      </c>
      <c r="M203">
        <v>22.35</v>
      </c>
      <c r="N203">
        <v>23.25</v>
      </c>
      <c r="O203">
        <v>22.1</v>
      </c>
      <c r="P203">
        <v>25.85</v>
      </c>
      <c r="Q203">
        <v>28.08</v>
      </c>
      <c r="R203" s="23">
        <v>25.177499999999998</v>
      </c>
      <c r="S203" s="23">
        <v>24.98</v>
      </c>
      <c r="T203" s="23">
        <v>25.049499999999998</v>
      </c>
      <c r="U203" s="23">
        <v>24.670999999999999</v>
      </c>
      <c r="V203" s="23">
        <v>25.0284122487</v>
      </c>
      <c r="W203" s="23">
        <v>25.035291974500002</v>
      </c>
      <c r="X203" s="23">
        <v>25.000208731000001</v>
      </c>
      <c r="Y203" s="23">
        <v>25.330588993399999</v>
      </c>
      <c r="Z203" s="24" t="s">
        <v>558</v>
      </c>
      <c r="AA203" s="24" t="s">
        <v>558</v>
      </c>
      <c r="AB203" s="24" t="s">
        <v>558</v>
      </c>
      <c r="AC203" s="23">
        <v>38.3439396395</v>
      </c>
      <c r="AD203" s="24" t="s">
        <v>552</v>
      </c>
      <c r="AE203" s="23">
        <v>8.1147900499999995E-2</v>
      </c>
      <c r="AF203" s="25">
        <v>3.3000000000000002E-2</v>
      </c>
      <c r="AG203" t="s">
        <v>552</v>
      </c>
      <c r="AH203" s="23">
        <v>-140.642303433</v>
      </c>
      <c r="AI203" s="23">
        <v>42.105263157899998</v>
      </c>
      <c r="AJ203" s="23">
        <v>-92.982456140400004</v>
      </c>
      <c r="AK203" s="36">
        <v>3960</v>
      </c>
      <c r="AL203" s="36">
        <v>4847</v>
      </c>
      <c r="AM203" s="26">
        <v>6045</v>
      </c>
      <c r="AN203" s="29">
        <v>97676</v>
      </c>
      <c r="AO203" s="29">
        <v>121045.666666666</v>
      </c>
      <c r="AP203" s="30">
        <v>149377.25</v>
      </c>
      <c r="AQ203" s="24" t="s">
        <v>573</v>
      </c>
      <c r="AR203" s="24" t="s">
        <v>555</v>
      </c>
      <c r="AS203" s="24" t="s">
        <v>555</v>
      </c>
      <c r="AT203" s="28">
        <v>-2.7099999999999999E-2</v>
      </c>
      <c r="AU203" s="28">
        <v>-0.1002</v>
      </c>
      <c r="AV203" s="28">
        <v>-6.6000000000000003E-2</v>
      </c>
      <c r="AW203" s="24">
        <v>0</v>
      </c>
      <c r="AX203" s="29">
        <v>155575</v>
      </c>
      <c r="AY203" s="29">
        <v>162925</v>
      </c>
      <c r="AZ203" s="29">
        <v>162925</v>
      </c>
      <c r="BA203" s="29">
        <v>11330250</v>
      </c>
      <c r="BB203">
        <v>2.38</v>
      </c>
      <c r="BC203" s="25">
        <v>2.5</v>
      </c>
      <c r="BD203">
        <v>9.8109243697000004</v>
      </c>
      <c r="BE203">
        <v>0</v>
      </c>
      <c r="BF203">
        <v>0.88547591960000005</v>
      </c>
      <c r="BG203">
        <v>0</v>
      </c>
    </row>
    <row r="204" spans="1:59" x14ac:dyDescent="0.35">
      <c r="A204" t="s">
        <v>312</v>
      </c>
      <c r="B204" s="18">
        <v>9.1</v>
      </c>
      <c r="C204" s="18">
        <v>-0.08</v>
      </c>
      <c r="D204" s="19">
        <v>-8.6999999999999994E-3</v>
      </c>
      <c r="E204" s="20">
        <v>9.33</v>
      </c>
      <c r="F204" s="18">
        <v>9.1</v>
      </c>
      <c r="G204" s="20">
        <v>9.33</v>
      </c>
      <c r="H204">
        <v>9.18</v>
      </c>
      <c r="I204" s="16">
        <v>2475500</v>
      </c>
      <c r="J204" s="16">
        <v>22571163</v>
      </c>
      <c r="K204" s="35">
        <v>-12434727.000299999</v>
      </c>
      <c r="L204">
        <v>11.42</v>
      </c>
      <c r="M204">
        <v>8.57</v>
      </c>
      <c r="N204">
        <v>9.08</v>
      </c>
      <c r="O204">
        <v>8.7899999999999991</v>
      </c>
      <c r="P204">
        <v>9.39</v>
      </c>
      <c r="Q204">
        <v>9.82</v>
      </c>
      <c r="R204" s="23">
        <v>9.4535</v>
      </c>
      <c r="S204" s="23">
        <v>9.3385999999999996</v>
      </c>
      <c r="T204" s="23">
        <v>9.6006999999999998</v>
      </c>
      <c r="U204" s="23">
        <v>9.7646999999999995</v>
      </c>
      <c r="V204" s="23">
        <v>9.3574198579000001</v>
      </c>
      <c r="W204" s="23">
        <v>9.4086592731999996</v>
      </c>
      <c r="X204" s="23">
        <v>9.5173343125999992</v>
      </c>
      <c r="Y204" s="23">
        <v>9.6188264127000007</v>
      </c>
      <c r="Z204" s="23" t="s">
        <v>480</v>
      </c>
      <c r="AA204" s="24" t="s">
        <v>558</v>
      </c>
      <c r="AB204" s="24" t="s">
        <v>558</v>
      </c>
      <c r="AC204" s="23">
        <v>36.745664441599999</v>
      </c>
      <c r="AD204" s="24" t="s">
        <v>552</v>
      </c>
      <c r="AE204" s="24">
        <v>3.6832593E-3</v>
      </c>
      <c r="AF204" s="25">
        <v>2.0500000000000001E-2</v>
      </c>
      <c r="AG204" t="s">
        <v>481</v>
      </c>
      <c r="AH204" s="23">
        <v>-136.1533377396</v>
      </c>
      <c r="AI204" s="23">
        <v>8.1754735793000002</v>
      </c>
      <c r="AJ204" s="23">
        <v>-100</v>
      </c>
      <c r="AK204" s="36">
        <v>1439590</v>
      </c>
      <c r="AL204" s="36">
        <v>1997960</v>
      </c>
      <c r="AM204" s="26">
        <v>2601545</v>
      </c>
      <c r="AN204" s="29">
        <v>11888419.300000001</v>
      </c>
      <c r="AO204" s="29">
        <v>17860222.066666599</v>
      </c>
      <c r="AP204" s="30">
        <v>23929362</v>
      </c>
      <c r="AQ204" s="23" t="s">
        <v>560</v>
      </c>
      <c r="AR204" s="24" t="s">
        <v>555</v>
      </c>
      <c r="AS204" s="24" t="s">
        <v>555</v>
      </c>
      <c r="AT204" s="28">
        <v>-7.6E-3</v>
      </c>
      <c r="AU204" s="28">
        <v>-5.21E-2</v>
      </c>
      <c r="AV204" s="28">
        <v>-2.6700000000000002E-2</v>
      </c>
      <c r="AW204" s="30">
        <v>-14238664.0002</v>
      </c>
      <c r="AX204" s="30">
        <v>-17709978.0002</v>
      </c>
      <c r="AY204" s="30">
        <v>-57538423.000399999</v>
      </c>
      <c r="AZ204" s="30">
        <v>-225067025.00060001</v>
      </c>
      <c r="BA204" s="30">
        <v>-991158575.99909997</v>
      </c>
      <c r="BB204">
        <v>0.97</v>
      </c>
      <c r="BC204" s="25">
        <v>1.425</v>
      </c>
      <c r="BD204">
        <v>9.3814432990000007</v>
      </c>
      <c r="BE204">
        <v>0</v>
      </c>
      <c r="BF204">
        <v>1.0471806673999999</v>
      </c>
      <c r="BG204">
        <v>0</v>
      </c>
    </row>
    <row r="205" spans="1:59" x14ac:dyDescent="0.35">
      <c r="A205" t="s">
        <v>314</v>
      </c>
      <c r="B205" s="20">
        <v>4.75</v>
      </c>
      <c r="C205" s="20">
        <v>0.05</v>
      </c>
      <c r="D205" s="34">
        <v>1.06E-2</v>
      </c>
      <c r="E205" s="20">
        <v>4.71</v>
      </c>
      <c r="F205" s="18">
        <v>4.45</v>
      </c>
      <c r="G205" s="20">
        <v>4.75</v>
      </c>
      <c r="H205">
        <v>4.7</v>
      </c>
      <c r="I205" s="16">
        <v>111000</v>
      </c>
      <c r="J205" s="16">
        <v>516790</v>
      </c>
      <c r="K205" s="21">
        <v>51000</v>
      </c>
      <c r="L205">
        <v>9.1</v>
      </c>
      <c r="M205">
        <v>3.97</v>
      </c>
      <c r="N205">
        <v>4.5599999999999996</v>
      </c>
      <c r="O205">
        <v>4.42</v>
      </c>
      <c r="P205">
        <v>4.78</v>
      </c>
      <c r="Q205">
        <v>5.15</v>
      </c>
      <c r="R205" s="23">
        <v>4.8319999999999999</v>
      </c>
      <c r="S205" s="23">
        <v>5.2683999999999997</v>
      </c>
      <c r="T205" s="23">
        <v>5.8288000000000002</v>
      </c>
      <c r="U205" s="23">
        <v>6.1846500000000004</v>
      </c>
      <c r="V205" s="23">
        <v>4.8433562287000003</v>
      </c>
      <c r="W205" s="23">
        <v>5.2040707286999996</v>
      </c>
      <c r="X205" s="23">
        <v>5.5940628877999998</v>
      </c>
      <c r="Y205" s="23">
        <v>5.6798863421999997</v>
      </c>
      <c r="Z205" s="23" t="s">
        <v>480</v>
      </c>
      <c r="AA205" s="23" t="s">
        <v>480</v>
      </c>
      <c r="AB205" s="23" t="s">
        <v>480</v>
      </c>
      <c r="AC205" s="23">
        <v>39.041520200500003</v>
      </c>
      <c r="AD205" s="24" t="s">
        <v>552</v>
      </c>
      <c r="AE205" s="24">
        <v>-0.16815345649999999</v>
      </c>
      <c r="AF205" s="25">
        <v>3.2099999999999997E-2</v>
      </c>
      <c r="AG205" t="s">
        <v>552</v>
      </c>
      <c r="AH205" s="23">
        <v>-120.43082761310001</v>
      </c>
      <c r="AI205" s="22">
        <v>34.362678944700001</v>
      </c>
      <c r="AJ205" s="22">
        <v>-41.176470588199997</v>
      </c>
      <c r="AK205" s="26">
        <v>126900</v>
      </c>
      <c r="AL205" s="26">
        <v>121867</v>
      </c>
      <c r="AM205" s="26">
        <v>115095</v>
      </c>
      <c r="AN205" s="30">
        <v>542797</v>
      </c>
      <c r="AO205" s="30">
        <v>544000</v>
      </c>
      <c r="AP205" s="30">
        <v>525222.44999999995</v>
      </c>
      <c r="AQ205" s="22" t="s">
        <v>576</v>
      </c>
      <c r="AR205" s="24" t="s">
        <v>555</v>
      </c>
      <c r="AS205" s="24" t="s">
        <v>555</v>
      </c>
      <c r="AT205" s="28">
        <v>-0.2213</v>
      </c>
      <c r="AU205" s="28">
        <v>-2.86E-2</v>
      </c>
      <c r="AV205" s="27">
        <v>2.3699999999999999E-2</v>
      </c>
      <c r="AW205" s="29">
        <v>141130</v>
      </c>
      <c r="AX205" s="29">
        <v>399209.99969999999</v>
      </c>
      <c r="AY205" s="29">
        <v>45742.9997</v>
      </c>
      <c r="AZ205" s="29">
        <v>1900858.9997</v>
      </c>
      <c r="BA205" s="30">
        <v>-1063092.0001999999</v>
      </c>
      <c r="BB205">
        <v>0.01</v>
      </c>
      <c r="BC205" s="25">
        <v>0</v>
      </c>
      <c r="BD205">
        <v>475</v>
      </c>
      <c r="BE205">
        <v>0</v>
      </c>
      <c r="BF205">
        <v>29.6875</v>
      </c>
      <c r="BG205">
        <v>0</v>
      </c>
    </row>
    <row r="206" spans="1:59" x14ac:dyDescent="0.35">
      <c r="A206" t="s">
        <v>316</v>
      </c>
      <c r="B206" s="18">
        <v>625</v>
      </c>
      <c r="C206" s="18">
        <v>-11.5</v>
      </c>
      <c r="D206" s="19">
        <v>-1.8100000000000002E-2</v>
      </c>
      <c r="E206" s="18">
        <v>628</v>
      </c>
      <c r="F206" s="18">
        <v>620</v>
      </c>
      <c r="G206" s="20">
        <v>640</v>
      </c>
      <c r="H206">
        <v>636.5</v>
      </c>
      <c r="I206" s="16">
        <v>52010</v>
      </c>
      <c r="J206" s="16">
        <v>32608185</v>
      </c>
      <c r="K206" s="21">
        <v>2173985</v>
      </c>
      <c r="L206">
        <v>660</v>
      </c>
      <c r="M206">
        <v>260</v>
      </c>
      <c r="N206">
        <v>620</v>
      </c>
      <c r="O206">
        <v>553</v>
      </c>
      <c r="P206">
        <v>651.5</v>
      </c>
      <c r="Q206">
        <v>658</v>
      </c>
      <c r="R206" s="23">
        <v>627.5</v>
      </c>
      <c r="S206" s="22">
        <v>579.89</v>
      </c>
      <c r="T206" s="22">
        <v>491.93599999999998</v>
      </c>
      <c r="U206" s="22">
        <v>398.90800000000002</v>
      </c>
      <c r="V206" s="22">
        <v>620.20212324210001</v>
      </c>
      <c r="W206" s="22">
        <v>578.88820702240002</v>
      </c>
      <c r="X206" s="22">
        <v>514.6167160663</v>
      </c>
      <c r="Y206" s="22">
        <v>434.43205198330003</v>
      </c>
      <c r="Z206" s="22" t="s">
        <v>551</v>
      </c>
      <c r="AA206" s="22" t="s">
        <v>551</v>
      </c>
      <c r="AB206" s="22" t="s">
        <v>551</v>
      </c>
      <c r="AC206" s="23">
        <v>55.265493585999998</v>
      </c>
      <c r="AD206" s="24" t="s">
        <v>552</v>
      </c>
      <c r="AE206" s="23">
        <v>18.684903774599999</v>
      </c>
      <c r="AF206" s="25">
        <v>3.4299999999999997E-2</v>
      </c>
      <c r="AG206" t="s">
        <v>552</v>
      </c>
      <c r="AH206" s="24">
        <v>19.423211845899999</v>
      </c>
      <c r="AI206" s="24">
        <v>61.197916666700003</v>
      </c>
      <c r="AJ206" s="23">
        <v>-54.6875</v>
      </c>
      <c r="AK206" s="26">
        <v>60742</v>
      </c>
      <c r="AL206" s="26">
        <v>61246</v>
      </c>
      <c r="AM206" s="26">
        <v>57876</v>
      </c>
      <c r="AN206" s="30">
        <v>36624271.5</v>
      </c>
      <c r="AO206" s="30">
        <v>37249309.333333299</v>
      </c>
      <c r="AP206" s="30">
        <v>35343189.5</v>
      </c>
      <c r="AQ206" s="24" t="s">
        <v>555</v>
      </c>
      <c r="AR206" s="24" t="s">
        <v>555</v>
      </c>
      <c r="AS206" s="24" t="s">
        <v>555</v>
      </c>
      <c r="AT206" s="27">
        <v>0.18149999999999999</v>
      </c>
      <c r="AU206" s="27">
        <v>6.4000000000000003E-3</v>
      </c>
      <c r="AV206" s="27">
        <v>1.0500000000000001E-2</v>
      </c>
      <c r="AW206" s="29">
        <v>11287895</v>
      </c>
      <c r="AX206" s="29">
        <v>8739265</v>
      </c>
      <c r="AY206" s="30">
        <v>-185573420</v>
      </c>
      <c r="AZ206" s="30">
        <v>-542375209</v>
      </c>
      <c r="BA206" s="30">
        <v>-1045380648.0008</v>
      </c>
      <c r="BB206">
        <v>34.47</v>
      </c>
      <c r="BC206" s="25">
        <v>0.28670000000000001</v>
      </c>
      <c r="BD206">
        <v>18.1317087322</v>
      </c>
      <c r="BE206">
        <v>0</v>
      </c>
      <c r="BF206">
        <v>3.4953302387999998</v>
      </c>
      <c r="BG206">
        <v>0</v>
      </c>
    </row>
    <row r="207" spans="1:59" x14ac:dyDescent="0.35">
      <c r="A207" t="s">
        <v>453</v>
      </c>
      <c r="B207" s="21">
        <v>1000</v>
      </c>
      <c r="C207" s="20">
        <v>10</v>
      </c>
      <c r="D207" s="34">
        <v>1.01E-2</v>
      </c>
      <c r="E207" s="21">
        <v>1000</v>
      </c>
      <c r="F207" s="21">
        <v>1000</v>
      </c>
      <c r="G207" s="21">
        <v>1000</v>
      </c>
      <c r="H207">
        <v>990</v>
      </c>
      <c r="I207">
        <v>810</v>
      </c>
      <c r="J207" s="16">
        <v>810000</v>
      </c>
      <c r="K207" s="31">
        <v>0</v>
      </c>
      <c r="L207" s="16">
        <v>1025</v>
      </c>
      <c r="M207">
        <v>957</v>
      </c>
      <c r="N207">
        <v>973.5</v>
      </c>
      <c r="O207">
        <v>973.5</v>
      </c>
      <c r="P207" s="16">
        <v>1005</v>
      </c>
      <c r="Q207" s="16">
        <v>1036.5</v>
      </c>
      <c r="R207" s="30">
        <v>1000.75</v>
      </c>
      <c r="S207" s="30">
        <v>1002.72</v>
      </c>
      <c r="T207" s="30">
        <v>1008.58</v>
      </c>
      <c r="U207" s="30">
        <v>1012.955</v>
      </c>
      <c r="V207" s="22">
        <v>999.90649432010002</v>
      </c>
      <c r="W207" s="30">
        <v>1002.9135006224</v>
      </c>
      <c r="X207" s="30">
        <v>1006.8499602253</v>
      </c>
      <c r="Y207" s="30">
        <v>1011.9548380839</v>
      </c>
      <c r="Z207" s="24" t="s">
        <v>558</v>
      </c>
      <c r="AA207" s="24" t="s">
        <v>558</v>
      </c>
      <c r="AB207" s="24" t="s">
        <v>558</v>
      </c>
      <c r="AC207" s="23">
        <v>49.101253170500001</v>
      </c>
      <c r="AD207" s="24" t="s">
        <v>552</v>
      </c>
      <c r="AE207" s="23">
        <v>-1.2837624821</v>
      </c>
      <c r="AF207" s="25">
        <v>6.1000000000000004E-3</v>
      </c>
      <c r="AG207" t="s">
        <v>481</v>
      </c>
      <c r="AH207" s="24">
        <v>-10.5562322371</v>
      </c>
      <c r="AI207" s="24">
        <v>51.748251748199998</v>
      </c>
      <c r="AJ207" s="22">
        <v>-17.307692307700002</v>
      </c>
      <c r="AK207" s="26">
        <v>1813</v>
      </c>
      <c r="AL207" s="26">
        <v>1778</v>
      </c>
      <c r="AM207" s="26">
        <v>2124</v>
      </c>
      <c r="AN207" s="30">
        <v>1710723.5</v>
      </c>
      <c r="AO207" s="30">
        <v>1710878.33333333</v>
      </c>
      <c r="AP207" s="30">
        <v>2078867.25</v>
      </c>
      <c r="AQ207" s="22" t="s">
        <v>556</v>
      </c>
      <c r="AR207" s="24" t="s">
        <v>555</v>
      </c>
      <c r="AS207" s="24" t="s">
        <v>555</v>
      </c>
      <c r="AT207" s="33">
        <v>0</v>
      </c>
      <c r="AU207" s="28">
        <v>-2E-3</v>
      </c>
      <c r="AV207" s="27">
        <v>2E-3</v>
      </c>
      <c r="AW207" s="24">
        <v>0</v>
      </c>
      <c r="AX207" s="24">
        <v>0</v>
      </c>
      <c r="AY207" s="29">
        <v>60185</v>
      </c>
      <c r="AZ207" s="29">
        <v>251145</v>
      </c>
      <c r="BA207" s="30">
        <v>-68233925</v>
      </c>
      <c r="BB207">
        <v>0</v>
      </c>
      <c r="BC207" s="25">
        <v>0</v>
      </c>
      <c r="BD207">
        <v>0</v>
      </c>
      <c r="BE207">
        <v>0</v>
      </c>
      <c r="BF207">
        <v>0</v>
      </c>
      <c r="BG207">
        <v>0</v>
      </c>
    </row>
    <row r="208" spans="1:59" x14ac:dyDescent="0.35">
      <c r="A208" t="s">
        <v>319</v>
      </c>
      <c r="B208" s="18">
        <v>49</v>
      </c>
      <c r="C208" s="18">
        <v>-1.5</v>
      </c>
      <c r="D208" s="19">
        <v>-2.9700000000000001E-2</v>
      </c>
      <c r="E208" s="18">
        <v>50.4</v>
      </c>
      <c r="F208" s="18">
        <v>49</v>
      </c>
      <c r="G208" s="31">
        <v>50.5</v>
      </c>
      <c r="H208">
        <v>50.5</v>
      </c>
      <c r="I208" s="16">
        <v>2253430</v>
      </c>
      <c r="J208" s="16">
        <v>111718835.5</v>
      </c>
      <c r="K208" s="35">
        <v>-66840980.5</v>
      </c>
      <c r="L208">
        <v>55.1</v>
      </c>
      <c r="M208">
        <v>41.15</v>
      </c>
      <c r="N208">
        <v>47.8</v>
      </c>
      <c r="O208">
        <v>45.95</v>
      </c>
      <c r="P208">
        <v>51.25</v>
      </c>
      <c r="Q208">
        <v>54.25</v>
      </c>
      <c r="R208" s="23">
        <v>51.59</v>
      </c>
      <c r="S208" s="23">
        <v>51.584000000000003</v>
      </c>
      <c r="T208" s="23">
        <v>51.192</v>
      </c>
      <c r="U208" s="22">
        <v>48.722999999999999</v>
      </c>
      <c r="V208" s="23">
        <v>51.202208053299998</v>
      </c>
      <c r="W208" s="23">
        <v>51.365965008099998</v>
      </c>
      <c r="X208" s="23">
        <v>50.7174165311</v>
      </c>
      <c r="Y208" s="23">
        <v>49.024930063500001</v>
      </c>
      <c r="Z208" s="23" t="s">
        <v>480</v>
      </c>
      <c r="AA208" s="24" t="s">
        <v>558</v>
      </c>
      <c r="AB208" s="24" t="s">
        <v>558</v>
      </c>
      <c r="AC208" s="23">
        <v>27.6691519094</v>
      </c>
      <c r="AD208" s="22" t="s">
        <v>577</v>
      </c>
      <c r="AE208" s="23">
        <v>-0.34537821200000002</v>
      </c>
      <c r="AF208" s="25">
        <v>2.1399999999999999E-2</v>
      </c>
      <c r="AG208" t="s">
        <v>481</v>
      </c>
      <c r="AH208" s="23">
        <v>-121.2377727615</v>
      </c>
      <c r="AI208" s="23">
        <v>17.7519379845</v>
      </c>
      <c r="AJ208" s="23">
        <v>-100</v>
      </c>
      <c r="AK208" s="36">
        <v>1460734</v>
      </c>
      <c r="AL208" s="36">
        <v>1493148</v>
      </c>
      <c r="AM208" s="36">
        <v>1413097</v>
      </c>
      <c r="AN208" s="29">
        <v>62169561.049999997</v>
      </c>
      <c r="AO208" s="29">
        <v>68117589.266666606</v>
      </c>
      <c r="AP208" s="29">
        <v>66800702.600000001</v>
      </c>
      <c r="AQ208" s="23" t="s">
        <v>553</v>
      </c>
      <c r="AR208" s="24" t="s">
        <v>555</v>
      </c>
      <c r="AS208" s="24" t="s">
        <v>555</v>
      </c>
      <c r="AT208" s="28">
        <v>-0.02</v>
      </c>
      <c r="AU208" s="28">
        <v>-8.0699999999999994E-2</v>
      </c>
      <c r="AV208" s="28">
        <v>-3.9199999999999999E-2</v>
      </c>
      <c r="AW208" s="30">
        <v>-74857851</v>
      </c>
      <c r="AX208" s="30">
        <v>-190351101</v>
      </c>
      <c r="AY208" s="29">
        <v>104229808.5</v>
      </c>
      <c r="AZ208" s="29">
        <v>68364358.5</v>
      </c>
      <c r="BA208" s="30">
        <v>-2196507809.9997001</v>
      </c>
      <c r="BB208">
        <v>1.41</v>
      </c>
      <c r="BC208" s="25">
        <v>6.8199999999999997E-2</v>
      </c>
      <c r="BD208">
        <v>34.751773049599997</v>
      </c>
      <c r="BE208">
        <v>0</v>
      </c>
      <c r="BF208">
        <v>2.8789659223999999</v>
      </c>
      <c r="BG208">
        <v>0</v>
      </c>
    </row>
    <row r="209" spans="1:59" x14ac:dyDescent="0.35">
      <c r="A209" t="s">
        <v>321</v>
      </c>
      <c r="B209" s="18">
        <v>0.34499999999999997</v>
      </c>
      <c r="C209" s="18">
        <v>-0.01</v>
      </c>
      <c r="D209" s="19">
        <v>-2.8199999999999999E-2</v>
      </c>
      <c r="E209" s="18">
        <v>0.34499999999999997</v>
      </c>
      <c r="F209" s="18">
        <v>0.34499999999999997</v>
      </c>
      <c r="G209" s="18">
        <v>0.34499999999999997</v>
      </c>
      <c r="H209">
        <v>0.35499999999999998</v>
      </c>
      <c r="I209" s="16">
        <v>440000</v>
      </c>
      <c r="J209" s="16">
        <v>151800</v>
      </c>
      <c r="K209" s="31">
        <v>0</v>
      </c>
      <c r="L209">
        <v>0.48</v>
      </c>
      <c r="M209">
        <v>0.32</v>
      </c>
      <c r="N209">
        <v>0.33750000000000002</v>
      </c>
      <c r="O209">
        <v>0.32500000000000001</v>
      </c>
      <c r="P209">
        <v>0.35749999999999998</v>
      </c>
      <c r="Q209">
        <v>0.38</v>
      </c>
      <c r="R209" s="23">
        <v>0.35049999999999998</v>
      </c>
      <c r="S209" s="23">
        <v>0.35649999999999998</v>
      </c>
      <c r="T209" s="23">
        <v>0.36735000000000001</v>
      </c>
      <c r="U209" s="23">
        <v>0.38740000000000002</v>
      </c>
      <c r="V209" s="23">
        <v>0.35144862170000002</v>
      </c>
      <c r="W209" s="23">
        <v>0.35687460440000002</v>
      </c>
      <c r="X209" s="23">
        <v>0.36680592420000002</v>
      </c>
      <c r="Y209" s="23">
        <v>0.38372001789999999</v>
      </c>
      <c r="Z209" s="23" t="s">
        <v>480</v>
      </c>
      <c r="AA209" s="24" t="s">
        <v>558</v>
      </c>
      <c r="AB209" s="24" t="s">
        <v>558</v>
      </c>
      <c r="AC209" s="23">
        <v>46.667878836299998</v>
      </c>
      <c r="AD209" s="24" t="s">
        <v>552</v>
      </c>
      <c r="AE209" s="24">
        <v>-3.1282814999999999E-3</v>
      </c>
      <c r="AF209" s="25">
        <v>4.1300000000000003E-2</v>
      </c>
      <c r="AG209" t="s">
        <v>552</v>
      </c>
      <c r="AH209" s="23">
        <v>-74.666666666699996</v>
      </c>
      <c r="AI209" s="24">
        <v>38.888888888899999</v>
      </c>
      <c r="AJ209" s="23">
        <v>-66.666666666699996</v>
      </c>
      <c r="AK209" s="26">
        <v>632000</v>
      </c>
      <c r="AL209" s="26">
        <v>534667</v>
      </c>
      <c r="AM209" s="26">
        <v>544500</v>
      </c>
      <c r="AN209" s="30">
        <v>211595</v>
      </c>
      <c r="AO209" s="30">
        <v>180440</v>
      </c>
      <c r="AP209" s="30">
        <v>185427.5</v>
      </c>
      <c r="AQ209" s="22" t="s">
        <v>556</v>
      </c>
      <c r="AR209" s="24" t="s">
        <v>555</v>
      </c>
      <c r="AS209" s="24" t="s">
        <v>555</v>
      </c>
      <c r="AT209" s="28">
        <v>-5.4800000000000001E-2</v>
      </c>
      <c r="AU209" s="28">
        <v>-4.1700000000000001E-2</v>
      </c>
      <c r="AV209" s="28">
        <v>-1.43E-2</v>
      </c>
      <c r="AW209" s="24">
        <v>0</v>
      </c>
      <c r="AX209" s="29">
        <v>3600</v>
      </c>
      <c r="AY209" s="29">
        <v>41100</v>
      </c>
      <c r="AZ209" s="29">
        <v>111200</v>
      </c>
      <c r="BA209" s="29">
        <v>5491500</v>
      </c>
      <c r="BB209">
        <v>-0.08</v>
      </c>
      <c r="BC209" s="25">
        <v>-2.3332999999999999</v>
      </c>
      <c r="BD209">
        <v>-4.3125</v>
      </c>
      <c r="BE209">
        <v>0</v>
      </c>
      <c r="BF209">
        <v>1.4375</v>
      </c>
      <c r="BG209">
        <v>0</v>
      </c>
    </row>
    <row r="210" spans="1:59" x14ac:dyDescent="0.35">
      <c r="A210" t="s">
        <v>449</v>
      </c>
      <c r="B210" s="18">
        <v>1.58</v>
      </c>
      <c r="C210" s="18">
        <v>-0.02</v>
      </c>
      <c r="D210" s="19">
        <v>-1.2500000000000001E-2</v>
      </c>
      <c r="E210" s="31">
        <v>1.6</v>
      </c>
      <c r="F210" s="18">
        <v>1.55</v>
      </c>
      <c r="G210" s="31">
        <v>1.6</v>
      </c>
      <c r="H210">
        <v>1.6</v>
      </c>
      <c r="I210" s="16">
        <v>70000</v>
      </c>
      <c r="J210" s="16">
        <v>110210</v>
      </c>
      <c r="K210" s="31">
        <v>0</v>
      </c>
      <c r="L210">
        <v>2.4</v>
      </c>
      <c r="M210">
        <v>1.52</v>
      </c>
      <c r="N210">
        <v>1.54</v>
      </c>
      <c r="O210">
        <v>1.52</v>
      </c>
      <c r="P210">
        <v>1.62</v>
      </c>
      <c r="Q210">
        <v>1.76</v>
      </c>
      <c r="R210" s="23">
        <v>1.6140000000000001</v>
      </c>
      <c r="S210" s="23">
        <v>1.6517999999999999</v>
      </c>
      <c r="T210" s="23">
        <v>1.6637999999999999</v>
      </c>
      <c r="U210" s="23">
        <v>1.8026500000000001</v>
      </c>
      <c r="V210" s="23">
        <v>1.6138928933000001</v>
      </c>
      <c r="W210" s="23">
        <v>1.6455887332000001</v>
      </c>
      <c r="X210" s="23">
        <v>1.6887411234</v>
      </c>
      <c r="Y210" s="23">
        <v>1.7977099719</v>
      </c>
      <c r="Z210" s="23" t="s">
        <v>480</v>
      </c>
      <c r="AA210" s="24" t="s">
        <v>558</v>
      </c>
      <c r="AB210" s="24" t="s">
        <v>558</v>
      </c>
      <c r="AC210" s="23">
        <v>41.180530732900003</v>
      </c>
      <c r="AD210" s="24" t="s">
        <v>552</v>
      </c>
      <c r="AE210" s="24">
        <v>-3.0765187100000001E-2</v>
      </c>
      <c r="AF210" s="25">
        <v>3.0300000000000001E-2</v>
      </c>
      <c r="AG210" t="s">
        <v>552</v>
      </c>
      <c r="AH210" s="23">
        <v>-52.523874488399997</v>
      </c>
      <c r="AI210" s="24">
        <v>40.570175438600003</v>
      </c>
      <c r="AJ210" s="23">
        <v>-62.5</v>
      </c>
      <c r="AK210" s="26">
        <v>474400</v>
      </c>
      <c r="AL210" s="26">
        <v>437533</v>
      </c>
      <c r="AM210" s="26">
        <v>430300</v>
      </c>
      <c r="AN210" s="30">
        <v>522438</v>
      </c>
      <c r="AO210" s="30">
        <v>544464</v>
      </c>
      <c r="AP210" s="30">
        <v>580772.5</v>
      </c>
      <c r="AQ210" s="24" t="s">
        <v>555</v>
      </c>
      <c r="AR210" s="23" t="s">
        <v>571</v>
      </c>
      <c r="AS210" s="24" t="s">
        <v>555</v>
      </c>
      <c r="AT210" s="27">
        <v>6.4000000000000003E-3</v>
      </c>
      <c r="AU210" s="28">
        <v>-3.0700000000000002E-2</v>
      </c>
      <c r="AV210" s="27">
        <v>3.95E-2</v>
      </c>
      <c r="AW210" s="29">
        <v>48000</v>
      </c>
      <c r="AX210" s="29">
        <v>255890</v>
      </c>
      <c r="AY210" s="29">
        <v>15557020</v>
      </c>
      <c r="AZ210" s="29">
        <v>35513220</v>
      </c>
      <c r="BA210" s="29">
        <v>395183109.99739999</v>
      </c>
      <c r="BB210">
        <v>0.18</v>
      </c>
      <c r="BC210" s="25">
        <v>-0.33329999999999999</v>
      </c>
      <c r="BD210">
        <v>8.7777777778000008</v>
      </c>
      <c r="BE210">
        <v>0</v>
      </c>
      <c r="BF210">
        <v>0.84491978609999996</v>
      </c>
      <c r="BG210">
        <v>0</v>
      </c>
    </row>
    <row r="211" spans="1:59" x14ac:dyDescent="0.35">
      <c r="A211" t="s">
        <v>323</v>
      </c>
      <c r="B211" s="20">
        <v>0.315</v>
      </c>
      <c r="C211" s="20">
        <v>1.4999999999999999E-2</v>
      </c>
      <c r="D211" s="34">
        <v>0.05</v>
      </c>
      <c r="E211" s="31">
        <v>0.3</v>
      </c>
      <c r="F211" s="31">
        <v>0.3</v>
      </c>
      <c r="G211" s="20">
        <v>0.315</v>
      </c>
      <c r="H211">
        <v>0.3</v>
      </c>
      <c r="I211" s="16">
        <v>2000000</v>
      </c>
      <c r="J211" s="16">
        <v>620100</v>
      </c>
      <c r="K211" s="31">
        <v>0</v>
      </c>
      <c r="L211">
        <v>0.66</v>
      </c>
      <c r="M211">
        <v>0.28999999999999998</v>
      </c>
      <c r="N211">
        <v>0.29749999999999999</v>
      </c>
      <c r="O211">
        <v>0.26500000000000001</v>
      </c>
      <c r="P211">
        <v>0.3175</v>
      </c>
      <c r="Q211">
        <v>0.35</v>
      </c>
      <c r="R211" s="23">
        <v>0.32324999999999998</v>
      </c>
      <c r="S211" s="23">
        <v>0.34499999999999997</v>
      </c>
      <c r="T211" s="23">
        <v>0.37635000000000002</v>
      </c>
      <c r="U211" s="23">
        <v>0.40997499999999998</v>
      </c>
      <c r="V211" s="23">
        <v>0.32110973349999999</v>
      </c>
      <c r="W211" s="23">
        <v>0.34359857599999999</v>
      </c>
      <c r="X211" s="23">
        <v>0.3692326024</v>
      </c>
      <c r="Y211" s="23">
        <v>0.37824762839999998</v>
      </c>
      <c r="Z211" s="23" t="s">
        <v>480</v>
      </c>
      <c r="AA211" s="23" t="s">
        <v>480</v>
      </c>
      <c r="AB211" s="23" t="s">
        <v>480</v>
      </c>
      <c r="AC211" s="23">
        <v>42.428026058</v>
      </c>
      <c r="AD211" s="24" t="s">
        <v>552</v>
      </c>
      <c r="AE211" s="24">
        <v>-1.2284647900000001E-2</v>
      </c>
      <c r="AF211" s="25">
        <v>3.27E-2</v>
      </c>
      <c r="AG211" t="s">
        <v>552</v>
      </c>
      <c r="AH211" s="23">
        <v>-62.745098039200002</v>
      </c>
      <c r="AI211" s="24">
        <v>24.0740740741</v>
      </c>
      <c r="AJ211" s="22">
        <v>-50</v>
      </c>
      <c r="AK211" s="26">
        <v>2130000</v>
      </c>
      <c r="AL211" s="36">
        <v>1784667</v>
      </c>
      <c r="AM211" s="36">
        <v>1733500</v>
      </c>
      <c r="AN211" s="30">
        <v>485790</v>
      </c>
      <c r="AO211" s="29">
        <v>444536.66666666599</v>
      </c>
      <c r="AP211" s="29">
        <v>468442.5</v>
      </c>
      <c r="AQ211" s="22" t="s">
        <v>556</v>
      </c>
      <c r="AR211" s="22" t="s">
        <v>581</v>
      </c>
      <c r="AS211" s="24" t="s">
        <v>555</v>
      </c>
      <c r="AT211" s="28">
        <v>-0.11269999999999999</v>
      </c>
      <c r="AU211" s="28">
        <v>-7.3499999999999996E-2</v>
      </c>
      <c r="AV211" s="27">
        <v>3.2800000000000003E-2</v>
      </c>
      <c r="AW211" s="30">
        <v>-58050</v>
      </c>
      <c r="AX211" s="30">
        <v>-51650</v>
      </c>
      <c r="AY211" s="30">
        <v>-455450</v>
      </c>
      <c r="AZ211" s="30">
        <v>-830850</v>
      </c>
      <c r="BA211" s="30">
        <v>-10522340.0001</v>
      </c>
      <c r="BB211">
        <v>0.02</v>
      </c>
      <c r="BC211" s="25">
        <v>0</v>
      </c>
      <c r="BD211">
        <v>15.75</v>
      </c>
      <c r="BE211">
        <v>0</v>
      </c>
      <c r="BF211">
        <v>0.42567567569999998</v>
      </c>
      <c r="BG211">
        <v>0</v>
      </c>
    </row>
    <row r="212" spans="1:59" x14ac:dyDescent="0.35">
      <c r="A212" t="s">
        <v>325</v>
      </c>
      <c r="B212" s="18">
        <v>8</v>
      </c>
      <c r="C212" s="18">
        <v>-0.28000000000000003</v>
      </c>
      <c r="D212" s="19">
        <v>-3.3799999999999997E-2</v>
      </c>
      <c r="E212" s="18">
        <v>7.96</v>
      </c>
      <c r="F212" s="18">
        <v>7.96</v>
      </c>
      <c r="G212" s="18">
        <v>8</v>
      </c>
      <c r="H212">
        <v>8.2799999999999994</v>
      </c>
      <c r="I212" s="16">
        <v>48000</v>
      </c>
      <c r="J212" s="16">
        <v>383036</v>
      </c>
      <c r="K212" s="31">
        <v>0</v>
      </c>
      <c r="L212">
        <v>11</v>
      </c>
      <c r="M212">
        <v>7.8</v>
      </c>
      <c r="N212">
        <v>7.9</v>
      </c>
      <c r="O212">
        <v>7.9</v>
      </c>
      <c r="P212">
        <v>8.3000000000000007</v>
      </c>
      <c r="Q212">
        <v>8.92</v>
      </c>
      <c r="R212" s="23">
        <v>8.1984999999999992</v>
      </c>
      <c r="S212" s="23">
        <v>8.3149999999999995</v>
      </c>
      <c r="T212" s="23">
        <v>8.9939</v>
      </c>
      <c r="U212" s="23">
        <v>9.6578490000000006</v>
      </c>
      <c r="V212" s="23">
        <v>8.2162618509000005</v>
      </c>
      <c r="W212" s="23">
        <v>8.4401295354000005</v>
      </c>
      <c r="X212" s="23">
        <v>8.8597266786999995</v>
      </c>
      <c r="Y212" s="23">
        <v>9.3736531272000008</v>
      </c>
      <c r="Z212" s="24" t="s">
        <v>558</v>
      </c>
      <c r="AA212" s="24" t="s">
        <v>558</v>
      </c>
      <c r="AB212" s="23" t="s">
        <v>480</v>
      </c>
      <c r="AC212" s="23">
        <v>39.156707476500003</v>
      </c>
      <c r="AD212" s="24" t="s">
        <v>552</v>
      </c>
      <c r="AE212" s="24">
        <v>-6.9161620800000004E-2</v>
      </c>
      <c r="AF212" s="25">
        <v>2.4299999999999999E-2</v>
      </c>
      <c r="AG212" t="s">
        <v>481</v>
      </c>
      <c r="AH212" s="23">
        <v>-207.75770456960001</v>
      </c>
      <c r="AI212" s="23">
        <v>78.666666666699996</v>
      </c>
      <c r="AJ212" s="23">
        <v>-60</v>
      </c>
      <c r="AK212" s="26">
        <v>64830</v>
      </c>
      <c r="AL212" s="36">
        <v>47167</v>
      </c>
      <c r="AM212" s="26">
        <v>55955</v>
      </c>
      <c r="AN212" s="30">
        <v>513649.2</v>
      </c>
      <c r="AO212" s="29">
        <v>374466.2</v>
      </c>
      <c r="AP212" s="30">
        <v>448881.8</v>
      </c>
      <c r="AQ212" s="22" t="s">
        <v>556</v>
      </c>
      <c r="AR212" s="24" t="s">
        <v>555</v>
      </c>
      <c r="AS212" s="24" t="s">
        <v>555</v>
      </c>
      <c r="AT212" s="28">
        <v>-4.7600000000000003E-2</v>
      </c>
      <c r="AU212" s="28">
        <v>-3.5000000000000003E-2</v>
      </c>
      <c r="AV212" s="28">
        <v>-3.2599999999999997E-2</v>
      </c>
      <c r="AW212" s="29">
        <v>7200</v>
      </c>
      <c r="AX212" s="30">
        <v>-1049684.0001000001</v>
      </c>
      <c r="AY212" s="30">
        <v>-239070.0001</v>
      </c>
      <c r="AZ212" s="30">
        <v>-2765478</v>
      </c>
      <c r="BA212" s="30">
        <v>-12824552.799699999</v>
      </c>
      <c r="BB212">
        <v>-0.15</v>
      </c>
      <c r="BC212" s="25">
        <v>-1.0761000000000001</v>
      </c>
      <c r="BD212">
        <v>-53.333333333299997</v>
      </c>
      <c r="BE212">
        <v>0</v>
      </c>
      <c r="BF212">
        <v>0.32626427409999997</v>
      </c>
      <c r="BG212">
        <v>0</v>
      </c>
    </row>
    <row r="213" spans="1:59" x14ac:dyDescent="0.35">
      <c r="A213" t="s">
        <v>327</v>
      </c>
      <c r="B213" s="20">
        <v>2.88</v>
      </c>
      <c r="C213" s="20">
        <v>0.08</v>
      </c>
      <c r="D213" s="34">
        <v>2.86E-2</v>
      </c>
      <c r="E213" s="18">
        <v>2.79</v>
      </c>
      <c r="F213" s="18">
        <v>2.7</v>
      </c>
      <c r="G213" s="20">
        <v>2.88</v>
      </c>
      <c r="H213">
        <v>2.8</v>
      </c>
      <c r="I213" s="16">
        <v>1382000</v>
      </c>
      <c r="J213" s="16">
        <v>3921910</v>
      </c>
      <c r="K213" s="21">
        <v>820190.00029999996</v>
      </c>
      <c r="L213">
        <v>4.09</v>
      </c>
      <c r="M213">
        <v>2.12</v>
      </c>
      <c r="N213">
        <v>2.69</v>
      </c>
      <c r="O213">
        <v>2.44</v>
      </c>
      <c r="P213">
        <v>2.9</v>
      </c>
      <c r="Q213">
        <v>2.99</v>
      </c>
      <c r="R213" s="22">
        <v>2.8439999999999999</v>
      </c>
      <c r="S213" s="22">
        <v>2.552</v>
      </c>
      <c r="T213" s="22">
        <v>2.6454</v>
      </c>
      <c r="U213" s="23">
        <v>2.9289499999999999</v>
      </c>
      <c r="V213" s="22">
        <v>2.7740006812</v>
      </c>
      <c r="W213" s="22">
        <v>2.6724886566000001</v>
      </c>
      <c r="X213" s="22">
        <v>2.7039416742000002</v>
      </c>
      <c r="Y213" s="22">
        <v>2.8668108294999999</v>
      </c>
      <c r="Z213" s="23" t="s">
        <v>480</v>
      </c>
      <c r="AA213" s="22" t="s">
        <v>551</v>
      </c>
      <c r="AB213" s="24" t="s">
        <v>558</v>
      </c>
      <c r="AC213" s="22">
        <v>60.315467492400003</v>
      </c>
      <c r="AD213" s="24" t="s">
        <v>552</v>
      </c>
      <c r="AE213" s="24">
        <v>8.1900252399999998E-2</v>
      </c>
      <c r="AF213" s="25">
        <v>4.0300000000000002E-2</v>
      </c>
      <c r="AG213" t="s">
        <v>552</v>
      </c>
      <c r="AH213" s="24">
        <v>-13.6054421769</v>
      </c>
      <c r="AI213" s="22">
        <v>55.407407407400001</v>
      </c>
      <c r="AJ213" s="22">
        <v>-12</v>
      </c>
      <c r="AK213" s="26">
        <v>5361600</v>
      </c>
      <c r="AL213" s="26">
        <v>6352533</v>
      </c>
      <c r="AM213" s="26">
        <v>6219150</v>
      </c>
      <c r="AN213" s="30">
        <v>13875133</v>
      </c>
      <c r="AO213" s="30">
        <v>17170331.333333299</v>
      </c>
      <c r="AP213" s="30">
        <v>17096842.5</v>
      </c>
      <c r="AQ213" s="24" t="s">
        <v>555</v>
      </c>
      <c r="AR213" s="24" t="s">
        <v>555</v>
      </c>
      <c r="AS213" s="24" t="s">
        <v>555</v>
      </c>
      <c r="AT213" s="27">
        <v>0.33950000000000002</v>
      </c>
      <c r="AU213" s="28">
        <v>-6.8999999999999999E-3</v>
      </c>
      <c r="AV213" s="27">
        <v>4.7300000000000002E-2</v>
      </c>
      <c r="AW213" s="29">
        <v>7274779.9999000002</v>
      </c>
      <c r="AX213" s="29">
        <v>19131039.999899998</v>
      </c>
      <c r="AY213" s="29">
        <v>89305190.000599995</v>
      </c>
      <c r="AZ213" s="29">
        <v>60024170.000600003</v>
      </c>
      <c r="BA213" s="29">
        <v>177236860.00060001</v>
      </c>
      <c r="BB213">
        <v>0.21</v>
      </c>
      <c r="BC213" s="25">
        <v>-8.6999999999999994E-2</v>
      </c>
      <c r="BD213">
        <v>13.714285714300001</v>
      </c>
      <c r="BE213">
        <v>0</v>
      </c>
      <c r="BF213">
        <v>1.1119691119999999</v>
      </c>
      <c r="BG213">
        <v>0</v>
      </c>
    </row>
    <row r="214" spans="1:59" x14ac:dyDescent="0.35">
      <c r="A214" t="s">
        <v>1</v>
      </c>
      <c r="B214" s="18">
        <v>16.440000000000001</v>
      </c>
      <c r="C214" s="18">
        <v>-0.16</v>
      </c>
      <c r="D214" s="19">
        <v>-9.5999999999999992E-3</v>
      </c>
      <c r="E214" s="20">
        <v>16.920000000000002</v>
      </c>
      <c r="F214" s="18">
        <v>16.420000000000002</v>
      </c>
      <c r="G214" s="20">
        <v>16.920000000000002</v>
      </c>
      <c r="H214">
        <v>16.600000000000001</v>
      </c>
      <c r="I214" s="16">
        <v>221400</v>
      </c>
      <c r="J214" s="16">
        <v>3677782</v>
      </c>
      <c r="K214" s="21">
        <v>1531106</v>
      </c>
      <c r="L214">
        <v>17.48</v>
      </c>
      <c r="M214">
        <v>12</v>
      </c>
      <c r="N214">
        <v>16.23</v>
      </c>
      <c r="O214">
        <v>14.7</v>
      </c>
      <c r="P214">
        <v>17.38</v>
      </c>
      <c r="Q214">
        <v>17.38</v>
      </c>
      <c r="R214" s="22">
        <v>15.948</v>
      </c>
      <c r="S214" s="22">
        <v>14.7576</v>
      </c>
      <c r="T214" s="22">
        <v>13.917400000000001</v>
      </c>
      <c r="U214" s="22">
        <v>13.552099999999999</v>
      </c>
      <c r="V214" s="22">
        <v>16.044060437100001</v>
      </c>
      <c r="W214" s="22">
        <v>15.0957250897</v>
      </c>
      <c r="X214" s="22">
        <v>14.3410585958</v>
      </c>
      <c r="Y214" s="22">
        <v>13.7718899458</v>
      </c>
      <c r="Z214" s="22" t="s">
        <v>551</v>
      </c>
      <c r="AA214" s="22" t="s">
        <v>551</v>
      </c>
      <c r="AB214" s="22" t="s">
        <v>551</v>
      </c>
      <c r="AC214" s="23">
        <v>60.541671555000001</v>
      </c>
      <c r="AD214" s="24" t="s">
        <v>552</v>
      </c>
      <c r="AE214" s="24">
        <v>0.56977128539999999</v>
      </c>
      <c r="AF214" s="25">
        <v>3.1300000000000001E-2</v>
      </c>
      <c r="AG214" t="s">
        <v>552</v>
      </c>
      <c r="AH214" s="22">
        <v>72.865918237700001</v>
      </c>
      <c r="AI214" s="23">
        <v>66.435185185199998</v>
      </c>
      <c r="AJ214" s="23">
        <v>-36.111111111100001</v>
      </c>
      <c r="AK214" s="26">
        <v>1272160</v>
      </c>
      <c r="AL214" s="26">
        <v>1281133</v>
      </c>
      <c r="AM214" s="26">
        <v>1480910</v>
      </c>
      <c r="AN214" s="30">
        <v>18277144.399999999</v>
      </c>
      <c r="AO214" s="30">
        <v>18905788.9333333</v>
      </c>
      <c r="AP214" s="30">
        <v>21999704.199999999</v>
      </c>
      <c r="AQ214" s="23" t="s">
        <v>553</v>
      </c>
      <c r="AR214" s="24" t="s">
        <v>555</v>
      </c>
      <c r="AS214" s="24" t="s">
        <v>555</v>
      </c>
      <c r="AT214" s="27">
        <v>0.22140000000000001</v>
      </c>
      <c r="AU214" s="27">
        <v>8.1600000000000006E-2</v>
      </c>
      <c r="AV214" s="28">
        <v>-1.0800000000000001E-2</v>
      </c>
      <c r="AW214" s="29">
        <v>62660648</v>
      </c>
      <c r="AX214" s="29">
        <v>103130033.99969999</v>
      </c>
      <c r="AY214" s="29">
        <v>234482955.99970001</v>
      </c>
      <c r="AZ214" s="29">
        <v>315473285.99970001</v>
      </c>
      <c r="BA214" s="24">
        <v>0</v>
      </c>
      <c r="BB214">
        <v>0.55000000000000004</v>
      </c>
      <c r="BC214" s="25">
        <v>-0.375</v>
      </c>
      <c r="BD214">
        <v>29.890909090899999</v>
      </c>
      <c r="BE214">
        <v>0</v>
      </c>
      <c r="BF214">
        <v>6.7933884298000002</v>
      </c>
      <c r="BG214">
        <v>0</v>
      </c>
    </row>
    <row r="215" spans="1:59" x14ac:dyDescent="0.35">
      <c r="A215" t="s">
        <v>471</v>
      </c>
      <c r="B215" s="20">
        <v>1.19</v>
      </c>
      <c r="C215" s="20">
        <v>0.01</v>
      </c>
      <c r="D215" s="34">
        <v>8.5000000000000006E-3</v>
      </c>
      <c r="E215" s="20">
        <v>1.19</v>
      </c>
      <c r="F215" s="31">
        <v>1.18</v>
      </c>
      <c r="G215" s="20">
        <v>1.19</v>
      </c>
      <c r="H215">
        <v>1.18</v>
      </c>
      <c r="I215" s="16">
        <v>1188000</v>
      </c>
      <c r="J215" s="16">
        <v>1410270</v>
      </c>
      <c r="K215" s="35">
        <v>-41440</v>
      </c>
      <c r="L215">
        <v>1.7</v>
      </c>
      <c r="M215">
        <v>1.1399999999999999</v>
      </c>
      <c r="N215">
        <v>1.1599999999999999</v>
      </c>
      <c r="O215">
        <v>1.08</v>
      </c>
      <c r="P215">
        <v>1.2</v>
      </c>
      <c r="Q215">
        <v>1.26</v>
      </c>
      <c r="R215" s="23">
        <v>1.2090000000000001</v>
      </c>
      <c r="S215" s="23">
        <v>1.2584</v>
      </c>
      <c r="T215" s="23">
        <v>1.3323</v>
      </c>
      <c r="U215" s="23">
        <v>1.46055</v>
      </c>
      <c r="V215" s="23">
        <v>1.2113235451</v>
      </c>
      <c r="W215" s="23">
        <v>1.2563127674000001</v>
      </c>
      <c r="X215" s="23">
        <v>1.3222736413</v>
      </c>
      <c r="Y215" s="23">
        <v>1.3714168401</v>
      </c>
      <c r="Z215" s="23" t="s">
        <v>480</v>
      </c>
      <c r="AA215" s="23" t="s">
        <v>480</v>
      </c>
      <c r="AB215" s="23" t="s">
        <v>480</v>
      </c>
      <c r="AC215" s="23">
        <v>39.149834165999998</v>
      </c>
      <c r="AD215" s="24" t="s">
        <v>552</v>
      </c>
      <c r="AE215" s="24">
        <v>-2.2377660300000001E-2</v>
      </c>
      <c r="AF215" s="25">
        <v>2.4500000000000001E-2</v>
      </c>
      <c r="AG215" t="s">
        <v>481</v>
      </c>
      <c r="AH215" s="23">
        <v>-87.005649717500006</v>
      </c>
      <c r="AI215" s="24">
        <v>30.952380952399999</v>
      </c>
      <c r="AJ215" s="22">
        <v>-64.285714285699996</v>
      </c>
      <c r="AK215" s="26">
        <v>3754700</v>
      </c>
      <c r="AL215" s="26">
        <v>4029333</v>
      </c>
      <c r="AM215" s="26">
        <v>3373700</v>
      </c>
      <c r="AN215" s="30">
        <v>3573515</v>
      </c>
      <c r="AO215" s="30">
        <v>4244206</v>
      </c>
      <c r="AP215" s="30">
        <v>3618948.5</v>
      </c>
      <c r="AQ215" s="24" t="s">
        <v>559</v>
      </c>
      <c r="AR215" s="24" t="s">
        <v>555</v>
      </c>
      <c r="AS215" s="24" t="s">
        <v>555</v>
      </c>
      <c r="AT215" s="28">
        <v>-0.11849999999999999</v>
      </c>
      <c r="AU215" s="28">
        <v>-3.2500000000000001E-2</v>
      </c>
      <c r="AV215" s="28">
        <v>-8.3000000000000001E-3</v>
      </c>
      <c r="AW215" s="30">
        <v>-3240770</v>
      </c>
      <c r="AX215" s="30">
        <v>-5849090</v>
      </c>
      <c r="AY215" s="30">
        <v>-11230250</v>
      </c>
      <c r="AZ215" s="30">
        <v>-28922020</v>
      </c>
      <c r="BA215" s="30">
        <v>-144655710</v>
      </c>
      <c r="BB215">
        <v>0.05</v>
      </c>
      <c r="BC215" s="25">
        <v>1.5</v>
      </c>
      <c r="BD215">
        <v>23.8</v>
      </c>
      <c r="BE215">
        <v>0</v>
      </c>
      <c r="BF215">
        <v>2.2884615385</v>
      </c>
      <c r="BG215">
        <v>0</v>
      </c>
    </row>
    <row r="216" spans="1:59" x14ac:dyDescent="0.35">
      <c r="A216" t="s">
        <v>329</v>
      </c>
      <c r="B216" s="18">
        <v>8.11</v>
      </c>
      <c r="C216" s="18">
        <v>-0.13</v>
      </c>
      <c r="D216" s="19">
        <v>-1.5800000000000002E-2</v>
      </c>
      <c r="E216" s="20">
        <v>8.39</v>
      </c>
      <c r="F216" s="18">
        <v>8.11</v>
      </c>
      <c r="G216" s="20">
        <v>8.39</v>
      </c>
      <c r="H216">
        <v>8.24</v>
      </c>
      <c r="I216" s="16">
        <v>10600</v>
      </c>
      <c r="J216" s="16">
        <v>88752</v>
      </c>
      <c r="K216" s="31">
        <v>0</v>
      </c>
      <c r="L216">
        <v>14.9</v>
      </c>
      <c r="M216">
        <v>6.05</v>
      </c>
      <c r="N216">
        <v>7.96</v>
      </c>
      <c r="O216">
        <v>7.66</v>
      </c>
      <c r="P216">
        <v>8.77</v>
      </c>
      <c r="Q216">
        <v>9.4</v>
      </c>
      <c r="R216" s="23">
        <v>8.61</v>
      </c>
      <c r="S216" s="23">
        <v>8.8005999999999993</v>
      </c>
      <c r="T216" s="23">
        <v>9.6585999999999999</v>
      </c>
      <c r="U216" s="23">
        <v>9.1323500000000006</v>
      </c>
      <c r="V216" s="23">
        <v>8.5630945418</v>
      </c>
      <c r="W216" s="23">
        <v>8.8631182637000006</v>
      </c>
      <c r="X216" s="23">
        <v>9.1437991411000006</v>
      </c>
      <c r="Y216" s="23">
        <v>8.7917196795999999</v>
      </c>
      <c r="Z216" s="23" t="s">
        <v>480</v>
      </c>
      <c r="AA216" s="24" t="s">
        <v>558</v>
      </c>
      <c r="AB216" s="23" t="s">
        <v>480</v>
      </c>
      <c r="AC216" s="23">
        <v>40.035207131699998</v>
      </c>
      <c r="AD216" s="24" t="s">
        <v>552</v>
      </c>
      <c r="AE216" s="24">
        <v>-0.1359066561</v>
      </c>
      <c r="AF216" s="25">
        <v>5.3800000000000001E-2</v>
      </c>
      <c r="AG216" t="s">
        <v>482</v>
      </c>
      <c r="AH216" s="23">
        <v>-96.598286159400004</v>
      </c>
      <c r="AI216" s="23">
        <v>27.692307692300002</v>
      </c>
      <c r="AJ216" s="23">
        <v>-75.2</v>
      </c>
      <c r="AK216" s="26">
        <v>33900</v>
      </c>
      <c r="AL216" s="26">
        <v>36280</v>
      </c>
      <c r="AM216" s="26">
        <v>33690</v>
      </c>
      <c r="AN216" s="30">
        <v>259007.9</v>
      </c>
      <c r="AO216" s="30">
        <v>288570.59999999998</v>
      </c>
      <c r="AP216" s="30">
        <v>275073.09999999998</v>
      </c>
      <c r="AQ216" s="23" t="s">
        <v>560</v>
      </c>
      <c r="AR216" s="24" t="s">
        <v>555</v>
      </c>
      <c r="AS216" s="24" t="s">
        <v>555</v>
      </c>
      <c r="AT216" s="28">
        <v>-6.5699999999999995E-2</v>
      </c>
      <c r="AU216" s="28">
        <v>-7.5300000000000006E-2</v>
      </c>
      <c r="AV216" s="28">
        <v>-1.34E-2</v>
      </c>
      <c r="AW216" s="24">
        <v>0</v>
      </c>
      <c r="AX216" s="24">
        <v>0</v>
      </c>
      <c r="AY216" s="24">
        <v>0</v>
      </c>
      <c r="AZ216" s="24">
        <v>0</v>
      </c>
      <c r="BA216" s="24">
        <v>0</v>
      </c>
      <c r="BB216">
        <v>1.26</v>
      </c>
      <c r="BC216" s="25">
        <v>1.1000000000000001</v>
      </c>
      <c r="BD216">
        <v>6.4365079365</v>
      </c>
      <c r="BE216">
        <v>0</v>
      </c>
      <c r="BF216">
        <v>0.79901477830000001</v>
      </c>
      <c r="BG216">
        <v>0</v>
      </c>
    </row>
    <row r="217" spans="1:59" x14ac:dyDescent="0.35">
      <c r="A217" t="s">
        <v>331</v>
      </c>
      <c r="B217" s="18">
        <v>56.95</v>
      </c>
      <c r="C217" s="18">
        <v>-0.85</v>
      </c>
      <c r="D217" s="19">
        <v>-1.47E-2</v>
      </c>
      <c r="E217" s="18">
        <v>57.6</v>
      </c>
      <c r="F217" s="18">
        <v>56.7</v>
      </c>
      <c r="G217" s="20">
        <v>57.9</v>
      </c>
      <c r="H217">
        <v>57.8</v>
      </c>
      <c r="I217" s="16">
        <v>135700</v>
      </c>
      <c r="J217" s="16">
        <v>7803646.5</v>
      </c>
      <c r="K217" s="21">
        <v>7421776.5</v>
      </c>
      <c r="L217">
        <v>71</v>
      </c>
      <c r="M217">
        <v>54.9</v>
      </c>
      <c r="N217">
        <v>56.8</v>
      </c>
      <c r="O217">
        <v>55.08</v>
      </c>
      <c r="P217">
        <v>57.98</v>
      </c>
      <c r="Q217">
        <v>59.9</v>
      </c>
      <c r="R217" s="23">
        <v>57.63</v>
      </c>
      <c r="S217" s="23">
        <v>57.179000000000002</v>
      </c>
      <c r="T217" s="23">
        <v>57.456000000000003</v>
      </c>
      <c r="U217" s="23">
        <v>61.496499999999997</v>
      </c>
      <c r="V217" s="23">
        <v>57.4067337432</v>
      </c>
      <c r="W217" s="23">
        <v>57.422445527100002</v>
      </c>
      <c r="X217" s="23">
        <v>58.1194596765</v>
      </c>
      <c r="Y217" s="23">
        <v>59.042403723100001</v>
      </c>
      <c r="Z217" s="23" t="s">
        <v>480</v>
      </c>
      <c r="AA217" s="24" t="s">
        <v>558</v>
      </c>
      <c r="AB217" s="24" t="s">
        <v>558</v>
      </c>
      <c r="AC217" s="23">
        <v>45.824710575099999</v>
      </c>
      <c r="AD217" s="24" t="s">
        <v>552</v>
      </c>
      <c r="AE217" s="24">
        <v>5.8385221700000003E-2</v>
      </c>
      <c r="AF217" s="25">
        <v>1.66E-2</v>
      </c>
      <c r="AG217" t="s">
        <v>481</v>
      </c>
      <c r="AH217" s="23">
        <v>-73.829201101899997</v>
      </c>
      <c r="AI217" s="22">
        <v>45.669549266300002</v>
      </c>
      <c r="AJ217" s="23">
        <v>-71.875</v>
      </c>
      <c r="AK217" s="36">
        <v>71670</v>
      </c>
      <c r="AL217" s="36">
        <v>72747</v>
      </c>
      <c r="AM217" s="36">
        <v>95836</v>
      </c>
      <c r="AN217" s="29">
        <v>3756380.15</v>
      </c>
      <c r="AO217" s="29">
        <v>3934174.5333333299</v>
      </c>
      <c r="AP217" s="29">
        <v>5351253.2249999996</v>
      </c>
      <c r="AQ217" s="24" t="s">
        <v>555</v>
      </c>
      <c r="AR217" s="24" t="s">
        <v>555</v>
      </c>
      <c r="AS217" s="24" t="s">
        <v>555</v>
      </c>
      <c r="AT217" s="27">
        <v>4.4000000000000003E-3</v>
      </c>
      <c r="AU217" s="28">
        <v>-3.4700000000000002E-2</v>
      </c>
      <c r="AV217" s="27">
        <v>2.5999999999999999E-3</v>
      </c>
      <c r="AW217" s="29">
        <v>6948903</v>
      </c>
      <c r="AX217" s="29">
        <v>2334336.5</v>
      </c>
      <c r="AY217" s="30">
        <v>-54161406</v>
      </c>
      <c r="AZ217" s="30">
        <v>-139847474</v>
      </c>
      <c r="BA217" s="30">
        <v>-522981811.9989</v>
      </c>
      <c r="BB217">
        <v>4.84</v>
      </c>
      <c r="BC217" s="25">
        <v>0.95950000000000002</v>
      </c>
      <c r="BD217">
        <v>11.766528925599999</v>
      </c>
      <c r="BE217">
        <v>0</v>
      </c>
      <c r="BF217">
        <v>0.62527448399999996</v>
      </c>
      <c r="BG217">
        <v>0</v>
      </c>
    </row>
    <row r="218" spans="1:59" x14ac:dyDescent="0.35">
      <c r="A218" t="s">
        <v>333</v>
      </c>
      <c r="B218" s="31">
        <v>13</v>
      </c>
      <c r="C218" s="31">
        <v>0</v>
      </c>
      <c r="D218" s="32">
        <v>0</v>
      </c>
      <c r="E218" s="31">
        <v>13</v>
      </c>
      <c r="F218" s="18">
        <v>12.54</v>
      </c>
      <c r="G218" s="31">
        <v>13</v>
      </c>
      <c r="H218">
        <v>13</v>
      </c>
      <c r="I218" s="16">
        <v>1583700</v>
      </c>
      <c r="J218" s="16">
        <v>20576930</v>
      </c>
      <c r="K218" s="35">
        <v>-156806</v>
      </c>
      <c r="L218">
        <v>13.84</v>
      </c>
      <c r="M218">
        <v>6.89</v>
      </c>
      <c r="N218">
        <v>12.59</v>
      </c>
      <c r="O218">
        <v>12.14</v>
      </c>
      <c r="P218">
        <v>13.47</v>
      </c>
      <c r="Q218">
        <v>13.82</v>
      </c>
      <c r="R218" s="22">
        <v>12.81</v>
      </c>
      <c r="S218" s="22">
        <v>12.7004</v>
      </c>
      <c r="T218" s="22">
        <v>12.2966</v>
      </c>
      <c r="U218" s="22">
        <v>11.607799999999999</v>
      </c>
      <c r="V218" s="22">
        <v>12.787353420800001</v>
      </c>
      <c r="W218" s="22">
        <v>12.632666219000001</v>
      </c>
      <c r="X218" s="22">
        <v>12.2895159081</v>
      </c>
      <c r="Y218" s="22">
        <v>11.331909770899999</v>
      </c>
      <c r="Z218" s="24" t="s">
        <v>558</v>
      </c>
      <c r="AA218" s="24" t="s">
        <v>558</v>
      </c>
      <c r="AB218" s="24" t="s">
        <v>558</v>
      </c>
      <c r="AC218" s="22">
        <v>54.244963022900002</v>
      </c>
      <c r="AD218" s="24" t="s">
        <v>552</v>
      </c>
      <c r="AE218" s="24">
        <v>5.1662235700000003E-2</v>
      </c>
      <c r="AF218" s="25">
        <v>3.8600000000000002E-2</v>
      </c>
      <c r="AG218" t="s">
        <v>552</v>
      </c>
      <c r="AH218" s="24">
        <v>13.010811801399999</v>
      </c>
      <c r="AI218" s="22">
        <v>51.7730496454</v>
      </c>
      <c r="AJ218" s="24">
        <v>-44.680851063799999</v>
      </c>
      <c r="AK218" s="26">
        <v>2771720</v>
      </c>
      <c r="AL218" s="26">
        <v>1954787</v>
      </c>
      <c r="AM218" s="26">
        <v>1776800</v>
      </c>
      <c r="AN218" s="30">
        <v>32845220.199999999</v>
      </c>
      <c r="AO218" s="30">
        <v>23228733.333333299</v>
      </c>
      <c r="AP218" s="30">
        <v>21560071.899999999</v>
      </c>
      <c r="AQ218" s="24" t="s">
        <v>559</v>
      </c>
      <c r="AR218" s="24" t="s">
        <v>555</v>
      </c>
      <c r="AS218" s="24" t="s">
        <v>555</v>
      </c>
      <c r="AT218" s="33">
        <v>0</v>
      </c>
      <c r="AU218" s="27">
        <v>3.1699999999999999E-2</v>
      </c>
      <c r="AV218" s="33">
        <v>0</v>
      </c>
      <c r="AW218" s="30">
        <v>-211838</v>
      </c>
      <c r="AX218" s="30">
        <v>-68664912</v>
      </c>
      <c r="AY218" s="30">
        <v>-83936056</v>
      </c>
      <c r="AZ218" s="30">
        <v>-98245640</v>
      </c>
      <c r="BA218" s="30">
        <v>-474766590.99919999</v>
      </c>
      <c r="BB218">
        <v>1.17</v>
      </c>
      <c r="BC218" s="25">
        <v>0.8871</v>
      </c>
      <c r="BD218">
        <v>11.1111111111</v>
      </c>
      <c r="BE218">
        <v>0</v>
      </c>
      <c r="BF218">
        <v>1.6393442623000001</v>
      </c>
      <c r="BG218">
        <v>0</v>
      </c>
    </row>
    <row r="219" spans="1:59" x14ac:dyDescent="0.35">
      <c r="A219" t="s">
        <v>597</v>
      </c>
      <c r="B219" s="18">
        <v>102</v>
      </c>
      <c r="C219" s="18">
        <v>-0.5</v>
      </c>
      <c r="D219" s="19">
        <v>-4.8999999999999998E-3</v>
      </c>
      <c r="E219" s="18">
        <v>102</v>
      </c>
      <c r="F219" s="18">
        <v>102</v>
      </c>
      <c r="G219" s="18">
        <v>102</v>
      </c>
      <c r="H219">
        <v>102.5</v>
      </c>
      <c r="I219">
        <v>10</v>
      </c>
      <c r="J219" s="16">
        <v>1020</v>
      </c>
      <c r="K219" s="31">
        <v>0</v>
      </c>
      <c r="L219">
        <v>108</v>
      </c>
      <c r="M219">
        <v>100.1</v>
      </c>
      <c r="N219">
        <v>100.1</v>
      </c>
      <c r="O219">
        <v>100.1</v>
      </c>
      <c r="P219">
        <v>104.5</v>
      </c>
      <c r="Q219">
        <v>108</v>
      </c>
      <c r="R219" s="23">
        <v>103.97499999999999</v>
      </c>
      <c r="S219" s="23">
        <v>104.074</v>
      </c>
      <c r="T219" s="23">
        <v>104.627</v>
      </c>
      <c r="U219" s="23">
        <v>105.584</v>
      </c>
      <c r="V219" s="23">
        <v>103.68846007579999</v>
      </c>
      <c r="W219" s="23">
        <v>104.035645128</v>
      </c>
      <c r="X219" s="23">
        <v>104.4496842189</v>
      </c>
      <c r="Y219" s="23">
        <v>104.97681299280001</v>
      </c>
      <c r="Z219" s="24" t="s">
        <v>558</v>
      </c>
      <c r="AA219" s="24" t="s">
        <v>558</v>
      </c>
      <c r="AB219" s="24" t="s">
        <v>558</v>
      </c>
      <c r="AC219" s="23">
        <v>40.903483896499999</v>
      </c>
      <c r="AD219" s="24" t="s">
        <v>552</v>
      </c>
      <c r="AE219" s="23">
        <v>-6.1509846799999997E-2</v>
      </c>
      <c r="AF219" s="25">
        <v>8.0999999999999996E-3</v>
      </c>
      <c r="AG219" t="s">
        <v>481</v>
      </c>
      <c r="AH219" s="23">
        <v>-156.60130718950001</v>
      </c>
      <c r="AI219" s="24">
        <v>0</v>
      </c>
      <c r="AJ219" s="24">
        <v>-100</v>
      </c>
      <c r="AK219" s="26">
        <v>12628</v>
      </c>
      <c r="AL219" s="26">
        <v>10518</v>
      </c>
      <c r="AM219" s="26">
        <v>8025</v>
      </c>
      <c r="AN219" s="30">
        <v>1296873.6000000001</v>
      </c>
      <c r="AO219" s="30">
        <v>1082666.0666666599</v>
      </c>
      <c r="AP219" s="30">
        <v>826205.45</v>
      </c>
      <c r="AQ219" s="22" t="s">
        <v>556</v>
      </c>
      <c r="AR219" s="24" t="s">
        <v>555</v>
      </c>
      <c r="AS219" s="22" t="s">
        <v>569</v>
      </c>
      <c r="AT219" s="28">
        <v>-1.6400000000000001E-2</v>
      </c>
      <c r="AU219" s="28">
        <v>-1.9199999999999998E-2</v>
      </c>
      <c r="AV219" s="28">
        <v>-9.7000000000000003E-3</v>
      </c>
      <c r="AW219" s="24">
        <v>0</v>
      </c>
      <c r="AX219" s="24">
        <v>0</v>
      </c>
      <c r="AY219" s="29">
        <v>3171</v>
      </c>
      <c r="AZ219" s="29">
        <v>3171</v>
      </c>
      <c r="BA219" s="24">
        <v>0</v>
      </c>
      <c r="BB219">
        <v>0</v>
      </c>
      <c r="BC219" s="25">
        <v>0</v>
      </c>
      <c r="BD219">
        <v>0</v>
      </c>
      <c r="BE219">
        <v>0</v>
      </c>
      <c r="BF219">
        <v>0</v>
      </c>
      <c r="BG219">
        <v>0</v>
      </c>
    </row>
    <row r="220" spans="1:59" x14ac:dyDescent="0.35">
      <c r="A220" t="s">
        <v>451</v>
      </c>
      <c r="B220" s="31">
        <v>109</v>
      </c>
      <c r="C220" s="31">
        <v>0</v>
      </c>
      <c r="D220" s="32">
        <v>0</v>
      </c>
      <c r="E220" s="31">
        <v>109</v>
      </c>
      <c r="F220" s="31">
        <v>109</v>
      </c>
      <c r="G220" s="31">
        <v>109</v>
      </c>
      <c r="H220">
        <v>109</v>
      </c>
      <c r="I220">
        <v>10</v>
      </c>
      <c r="J220" s="16">
        <v>1090</v>
      </c>
      <c r="K220" s="31">
        <v>0</v>
      </c>
      <c r="L220">
        <v>121</v>
      </c>
      <c r="M220">
        <v>100</v>
      </c>
      <c r="N220">
        <v>108.5</v>
      </c>
      <c r="O220">
        <v>100</v>
      </c>
      <c r="P220">
        <v>114</v>
      </c>
      <c r="Q220">
        <v>121</v>
      </c>
      <c r="R220" s="23">
        <v>111.205</v>
      </c>
      <c r="S220" s="23">
        <v>110.834</v>
      </c>
      <c r="T220" s="23">
        <v>111.98</v>
      </c>
      <c r="U220" s="24">
        <v>0</v>
      </c>
      <c r="V220" s="23">
        <v>110.75762447549999</v>
      </c>
      <c r="W220" s="23">
        <v>110.9598100109</v>
      </c>
      <c r="X220" s="23">
        <v>110.81177236950001</v>
      </c>
      <c r="Y220" s="24">
        <v>0</v>
      </c>
      <c r="Z220" s="24" t="s">
        <v>558</v>
      </c>
      <c r="AA220" s="24" t="s">
        <v>558</v>
      </c>
      <c r="AB220" s="24" t="s">
        <v>558</v>
      </c>
      <c r="AC220" s="23">
        <v>46.989674790999999</v>
      </c>
      <c r="AD220" s="24" t="s">
        <v>552</v>
      </c>
      <c r="AE220" s="23">
        <v>0.10468442829999999</v>
      </c>
      <c r="AF220" s="25">
        <v>2.1499999999999998E-2</v>
      </c>
      <c r="AG220" t="s">
        <v>481</v>
      </c>
      <c r="AH220" s="23">
        <v>-74.828776815500007</v>
      </c>
      <c r="AI220" s="24">
        <v>39.393939393899998</v>
      </c>
      <c r="AJ220" s="24">
        <v>-90.909090909100001</v>
      </c>
      <c r="AK220" s="26">
        <v>4319</v>
      </c>
      <c r="AL220" s="26">
        <v>3403</v>
      </c>
      <c r="AM220" s="26">
        <v>3623</v>
      </c>
      <c r="AN220" s="30">
        <v>472963</v>
      </c>
      <c r="AO220" s="30">
        <v>372496.933333333</v>
      </c>
      <c r="AP220" s="30">
        <v>398807.7</v>
      </c>
      <c r="AQ220" s="22" t="s">
        <v>556</v>
      </c>
      <c r="AR220" s="22" t="s">
        <v>557</v>
      </c>
      <c r="AS220" s="22" t="s">
        <v>569</v>
      </c>
      <c r="AT220" s="33">
        <v>0</v>
      </c>
      <c r="AU220" s="28">
        <v>-1.7999999999999999E-2</v>
      </c>
      <c r="AV220" s="28">
        <v>-4.3900000000000002E-2</v>
      </c>
      <c r="AW220" s="30">
        <v>-66490</v>
      </c>
      <c r="AX220" s="29">
        <v>4070</v>
      </c>
      <c r="AY220" s="29">
        <v>4070</v>
      </c>
      <c r="AZ220" s="29">
        <v>4070</v>
      </c>
      <c r="BA220" s="24">
        <v>0</v>
      </c>
      <c r="BB220">
        <v>0</v>
      </c>
      <c r="BC220" s="25">
        <v>0</v>
      </c>
      <c r="BD220">
        <v>0</v>
      </c>
      <c r="BE220">
        <v>0</v>
      </c>
      <c r="BF220">
        <v>0</v>
      </c>
      <c r="BG220">
        <v>0</v>
      </c>
    </row>
    <row r="221" spans="1:59" x14ac:dyDescent="0.35">
      <c r="A221" t="s">
        <v>335</v>
      </c>
      <c r="B221" s="20">
        <v>3.34</v>
      </c>
      <c r="C221" s="20">
        <v>0.08</v>
      </c>
      <c r="D221" s="34">
        <v>2.4500000000000001E-2</v>
      </c>
      <c r="E221" s="20">
        <v>3.35</v>
      </c>
      <c r="F221" s="18">
        <v>3.12</v>
      </c>
      <c r="G221" s="20">
        <v>3.35</v>
      </c>
      <c r="H221">
        <v>3.26</v>
      </c>
      <c r="I221" s="16">
        <v>9004000</v>
      </c>
      <c r="J221" s="16">
        <v>29465560</v>
      </c>
      <c r="K221" s="21">
        <v>80120</v>
      </c>
      <c r="L221">
        <v>3.83</v>
      </c>
      <c r="M221">
        <v>1.85</v>
      </c>
      <c r="N221">
        <v>3.04</v>
      </c>
      <c r="O221">
        <v>2.42</v>
      </c>
      <c r="P221">
        <v>3.44</v>
      </c>
      <c r="Q221">
        <v>3.74</v>
      </c>
      <c r="R221" s="22">
        <v>2.9420000000000002</v>
      </c>
      <c r="S221" s="22">
        <v>2.4394</v>
      </c>
      <c r="T221" s="22">
        <v>2.2618</v>
      </c>
      <c r="U221" s="22">
        <v>2.1729500000000002</v>
      </c>
      <c r="V221" s="22">
        <v>2.9834600329000001</v>
      </c>
      <c r="W221" s="22">
        <v>2.6101470721000002</v>
      </c>
      <c r="X221" s="22">
        <v>2.3870739465000002</v>
      </c>
      <c r="Y221" s="22">
        <v>2.2296392924999999</v>
      </c>
      <c r="Z221" s="22" t="s">
        <v>551</v>
      </c>
      <c r="AA221" s="22" t="s">
        <v>551</v>
      </c>
      <c r="AB221" s="22" t="s">
        <v>551</v>
      </c>
      <c r="AC221" s="22">
        <v>63.731581296800002</v>
      </c>
      <c r="AD221" s="24" t="s">
        <v>552</v>
      </c>
      <c r="AE221" s="24">
        <v>0.26055964580000002</v>
      </c>
      <c r="AF221" s="25">
        <v>7.5600000000000001E-2</v>
      </c>
      <c r="AG221" t="s">
        <v>482</v>
      </c>
      <c r="AH221" s="22">
        <v>61.0097409197</v>
      </c>
      <c r="AI221" s="24">
        <v>63.681592039800002</v>
      </c>
      <c r="AJ221" s="22">
        <v>-36.567164179099997</v>
      </c>
      <c r="AK221" s="26">
        <v>25001900</v>
      </c>
      <c r="AL221" s="26">
        <v>19386867</v>
      </c>
      <c r="AM221" s="26">
        <v>15827200</v>
      </c>
      <c r="AN221" s="30">
        <v>67330411</v>
      </c>
      <c r="AO221" s="30">
        <v>52245427.333333299</v>
      </c>
      <c r="AP221" s="30">
        <v>42531600</v>
      </c>
      <c r="AQ221" s="23" t="s">
        <v>564</v>
      </c>
      <c r="AR221" s="24" t="s">
        <v>555</v>
      </c>
      <c r="AS221" s="24" t="s">
        <v>555</v>
      </c>
      <c r="AT221" s="27">
        <v>0.62929999999999997</v>
      </c>
      <c r="AU221" s="27">
        <v>0.32019999999999998</v>
      </c>
      <c r="AV221" s="27">
        <v>9.5100000000000004E-2</v>
      </c>
      <c r="AW221" s="29">
        <v>5108290</v>
      </c>
      <c r="AX221" s="30">
        <v>-6560069.9996999996</v>
      </c>
      <c r="AY221" s="30">
        <v>-10156959.999700001</v>
      </c>
      <c r="AZ221" s="30">
        <v>-10646839.999700001</v>
      </c>
      <c r="BA221" s="30">
        <v>-3789779.9997</v>
      </c>
      <c r="BB221">
        <v>0.02</v>
      </c>
      <c r="BC221" s="25">
        <v>1.2</v>
      </c>
      <c r="BD221">
        <v>167</v>
      </c>
      <c r="BE221">
        <v>0</v>
      </c>
      <c r="BF221">
        <v>5.21875</v>
      </c>
      <c r="BG221">
        <v>0</v>
      </c>
    </row>
    <row r="222" spans="1:59" x14ac:dyDescent="0.35">
      <c r="A222" t="s">
        <v>337</v>
      </c>
      <c r="B222" s="20">
        <v>6.3</v>
      </c>
      <c r="C222" s="20">
        <v>0.25</v>
      </c>
      <c r="D222" s="34">
        <v>4.1300000000000003E-2</v>
      </c>
      <c r="E222" s="18">
        <v>6</v>
      </c>
      <c r="F222" s="18">
        <v>6</v>
      </c>
      <c r="G222" s="20">
        <v>6.3</v>
      </c>
      <c r="H222">
        <v>6.05</v>
      </c>
      <c r="I222" s="16">
        <v>126600</v>
      </c>
      <c r="J222" s="16">
        <v>787535</v>
      </c>
      <c r="K222" s="21">
        <v>168640</v>
      </c>
      <c r="L222">
        <v>7.8</v>
      </c>
      <c r="M222">
        <v>4.7</v>
      </c>
      <c r="N222">
        <v>5.9</v>
      </c>
      <c r="O222">
        <v>5.61</v>
      </c>
      <c r="P222">
        <v>6.34</v>
      </c>
      <c r="Q222">
        <v>6.78</v>
      </c>
      <c r="R222" s="22">
        <v>6.1059999999999999</v>
      </c>
      <c r="S222" s="23">
        <v>6.3933999999999997</v>
      </c>
      <c r="T222" s="23">
        <v>6.5030000000000001</v>
      </c>
      <c r="U222" s="23">
        <v>6.4603999999999999</v>
      </c>
      <c r="V222" s="22">
        <v>6.1257541544</v>
      </c>
      <c r="W222" s="23">
        <v>6.3083479105000002</v>
      </c>
      <c r="X222" s="23">
        <v>6.4023295395000002</v>
      </c>
      <c r="Y222" s="22">
        <v>6.1884593816000004</v>
      </c>
      <c r="Z222" s="23" t="s">
        <v>480</v>
      </c>
      <c r="AA222" s="23" t="s">
        <v>480</v>
      </c>
      <c r="AB222" s="24" t="s">
        <v>558</v>
      </c>
      <c r="AC222" s="22">
        <v>56.193608639799997</v>
      </c>
      <c r="AD222" s="24" t="s">
        <v>552</v>
      </c>
      <c r="AE222" s="24">
        <v>-0.13033406819999999</v>
      </c>
      <c r="AF222" s="25">
        <v>2.6100000000000002E-2</v>
      </c>
      <c r="AG222" t="s">
        <v>481</v>
      </c>
      <c r="AH222" s="24">
        <v>47.0389170897</v>
      </c>
      <c r="AI222" s="22">
        <v>54.597701149400002</v>
      </c>
      <c r="AJ222" s="22">
        <v>-13.7931034483</v>
      </c>
      <c r="AK222" s="36">
        <v>117980</v>
      </c>
      <c r="AL222" s="36">
        <v>99067</v>
      </c>
      <c r="AM222" s="36">
        <v>88490</v>
      </c>
      <c r="AN222" s="29">
        <v>704170.3</v>
      </c>
      <c r="AO222" s="29">
        <v>592705.4</v>
      </c>
      <c r="AP222" s="29">
        <v>532972.30000000005</v>
      </c>
      <c r="AQ222" s="22" t="s">
        <v>556</v>
      </c>
      <c r="AR222" s="22" t="s">
        <v>581</v>
      </c>
      <c r="AS222" s="24" t="s">
        <v>555</v>
      </c>
      <c r="AT222" s="28">
        <v>-7.3499999999999996E-2</v>
      </c>
      <c r="AU222" s="33">
        <v>0</v>
      </c>
      <c r="AV222" s="27">
        <v>8.6199999999999999E-2</v>
      </c>
      <c r="AW222" s="29">
        <v>541231</v>
      </c>
      <c r="AX222" s="29">
        <v>348851</v>
      </c>
      <c r="AY222" s="29">
        <v>1660207.9998999999</v>
      </c>
      <c r="AZ222" s="30">
        <v>-26487609.000100002</v>
      </c>
      <c r="BA222" s="29">
        <v>324762757.99949998</v>
      </c>
      <c r="BB222">
        <v>0.59</v>
      </c>
      <c r="BC222" s="25">
        <v>0.40479999999999999</v>
      </c>
      <c r="BD222">
        <v>10.677966101699999</v>
      </c>
      <c r="BE222">
        <v>0</v>
      </c>
      <c r="BF222">
        <v>1.8</v>
      </c>
      <c r="BG222">
        <v>0</v>
      </c>
    </row>
    <row r="223" spans="1:59" x14ac:dyDescent="0.35">
      <c r="A223" t="s">
        <v>651</v>
      </c>
      <c r="B223" s="18">
        <v>2.1800000000000002</v>
      </c>
      <c r="C223" s="18">
        <v>-0.06</v>
      </c>
      <c r="D223" s="19">
        <v>-2.6800000000000001E-2</v>
      </c>
      <c r="E223" s="20">
        <v>2.27</v>
      </c>
      <c r="F223" s="18">
        <v>2.15</v>
      </c>
      <c r="G223" s="20">
        <v>2.27</v>
      </c>
      <c r="H223">
        <v>2.2400000000000002</v>
      </c>
      <c r="I223" s="16">
        <v>167000</v>
      </c>
      <c r="J223" s="16">
        <v>371700</v>
      </c>
      <c r="K223" s="31">
        <v>0</v>
      </c>
      <c r="L223">
        <v>3.3</v>
      </c>
      <c r="M223">
        <v>1.88</v>
      </c>
      <c r="N223">
        <v>2.14</v>
      </c>
      <c r="O223">
        <v>2.02</v>
      </c>
      <c r="P223">
        <v>2.74</v>
      </c>
      <c r="Q223">
        <v>2.84</v>
      </c>
      <c r="R223" s="23">
        <v>2.2004999999999999</v>
      </c>
      <c r="S223" s="22">
        <v>2.1594000000000002</v>
      </c>
      <c r="T223" s="23">
        <v>2.2650999999999999</v>
      </c>
      <c r="U223" s="23">
        <v>2.45275</v>
      </c>
      <c r="V223" s="23">
        <v>2.2134926104999999</v>
      </c>
      <c r="W223" s="23">
        <v>2.2051559936</v>
      </c>
      <c r="X223" s="23">
        <v>2.2723069025</v>
      </c>
      <c r="Y223" s="23">
        <v>2.4371434806000001</v>
      </c>
      <c r="Z223" s="22" t="s">
        <v>551</v>
      </c>
      <c r="AA223" s="24" t="s">
        <v>558</v>
      </c>
      <c r="AB223" s="23" t="s">
        <v>480</v>
      </c>
      <c r="AC223" s="23">
        <v>48.859869802600002</v>
      </c>
      <c r="AD223" s="24" t="s">
        <v>552</v>
      </c>
      <c r="AE223" s="24">
        <v>1.55150129E-2</v>
      </c>
      <c r="AF223" s="25">
        <v>7.4700000000000003E-2</v>
      </c>
      <c r="AG223" t="s">
        <v>482</v>
      </c>
      <c r="AH223" s="24">
        <v>-10.832769126600001</v>
      </c>
      <c r="AI223" s="23">
        <v>25.5102040817</v>
      </c>
      <c r="AJ223" s="23">
        <v>-81.632653061200003</v>
      </c>
      <c r="AK223" s="26">
        <v>386500</v>
      </c>
      <c r="AL223" s="26">
        <v>285533</v>
      </c>
      <c r="AM223" s="26">
        <v>225550</v>
      </c>
      <c r="AN223" s="30">
        <v>988413</v>
      </c>
      <c r="AO223" s="30">
        <v>719795.33333333302</v>
      </c>
      <c r="AP223" s="30">
        <v>565655</v>
      </c>
      <c r="AQ223" s="23" t="s">
        <v>553</v>
      </c>
      <c r="AR223" s="24" t="s">
        <v>555</v>
      </c>
      <c r="AS223" s="24" t="s">
        <v>555</v>
      </c>
      <c r="AT223" s="27">
        <v>7.9200000000000007E-2</v>
      </c>
      <c r="AU223" s="27">
        <v>9.2999999999999992E-3</v>
      </c>
      <c r="AV223" s="27">
        <v>7.3899999999999993E-2</v>
      </c>
      <c r="AW223" s="29">
        <v>199670</v>
      </c>
      <c r="AX223" s="29">
        <v>276810.99939999997</v>
      </c>
      <c r="AY223" s="29">
        <v>191710.9994</v>
      </c>
      <c r="AZ223" s="29">
        <v>191930.9994</v>
      </c>
      <c r="BA223" s="29">
        <v>130320.9993</v>
      </c>
      <c r="BB223">
        <v>-0.08</v>
      </c>
      <c r="BC223" s="25">
        <v>0.33329999999999999</v>
      </c>
      <c r="BD223">
        <v>-27.25</v>
      </c>
      <c r="BE223">
        <v>0</v>
      </c>
      <c r="BF223">
        <v>3.3538461538000002</v>
      </c>
      <c r="BG223">
        <v>0</v>
      </c>
    </row>
    <row r="224" spans="1:59" x14ac:dyDescent="0.35">
      <c r="A224" t="s">
        <v>637</v>
      </c>
      <c r="B224" s="20">
        <v>8.64</v>
      </c>
      <c r="C224" s="20">
        <v>0.44</v>
      </c>
      <c r="D224" s="34">
        <v>5.3699999999999998E-2</v>
      </c>
      <c r="E224" s="20">
        <v>8.64</v>
      </c>
      <c r="F224" s="20">
        <v>8.64</v>
      </c>
      <c r="G224" s="20">
        <v>8.64</v>
      </c>
      <c r="H224">
        <v>8.1999999999999993</v>
      </c>
      <c r="I224" s="16">
        <v>2300</v>
      </c>
      <c r="J224" s="16">
        <v>19872</v>
      </c>
      <c r="K224" s="31">
        <v>0</v>
      </c>
      <c r="L224">
        <v>10.9</v>
      </c>
      <c r="M224">
        <v>7.7</v>
      </c>
      <c r="N224">
        <v>8.1999999999999993</v>
      </c>
      <c r="O224">
        <v>7.7</v>
      </c>
      <c r="P224">
        <v>9.3800000000000008</v>
      </c>
      <c r="Q224">
        <v>10.199999999999999</v>
      </c>
      <c r="R224" s="23">
        <v>8.8109999999999999</v>
      </c>
      <c r="S224" s="22">
        <v>8.4703999999999997</v>
      </c>
      <c r="T224" s="23">
        <v>8.6762999999999995</v>
      </c>
      <c r="U224" s="23">
        <v>8.8894000000000002</v>
      </c>
      <c r="V224" s="22">
        <v>8.6125907692000006</v>
      </c>
      <c r="W224" s="22">
        <v>8.6187974157999996</v>
      </c>
      <c r="X224" s="23">
        <v>8.6924697945999991</v>
      </c>
      <c r="Y224" s="23">
        <v>8.8818488836</v>
      </c>
      <c r="Z224" s="23" t="s">
        <v>480</v>
      </c>
      <c r="AA224" s="22" t="s">
        <v>551</v>
      </c>
      <c r="AB224" s="24" t="s">
        <v>558</v>
      </c>
      <c r="AC224" s="22">
        <v>50.312254206600002</v>
      </c>
      <c r="AD224" s="24" t="s">
        <v>552</v>
      </c>
      <c r="AE224" s="23">
        <v>1.6748996299999999E-2</v>
      </c>
      <c r="AF224" s="25">
        <v>4.2000000000000003E-2</v>
      </c>
      <c r="AG224" t="s">
        <v>552</v>
      </c>
      <c r="AH224" s="24">
        <v>-23.702162099700001</v>
      </c>
      <c r="AI224" s="24">
        <v>0</v>
      </c>
      <c r="AJ224" s="22">
        <v>-83.7037037037</v>
      </c>
      <c r="AK224" s="26">
        <v>6470</v>
      </c>
      <c r="AL224" s="26">
        <v>5167</v>
      </c>
      <c r="AM224" s="26">
        <v>32110</v>
      </c>
      <c r="AN224" s="30">
        <v>53530.1</v>
      </c>
      <c r="AO224" s="30">
        <v>43867.066666666702</v>
      </c>
      <c r="AP224" s="30">
        <v>262196.34999999998</v>
      </c>
      <c r="AQ224" s="22" t="s">
        <v>556</v>
      </c>
      <c r="AR224" s="24" t="s">
        <v>555</v>
      </c>
      <c r="AS224" s="22" t="s">
        <v>569</v>
      </c>
      <c r="AT224" s="28">
        <v>-3.8899999999999997E-2</v>
      </c>
      <c r="AU224" s="28">
        <v>-7.8899999999999998E-2</v>
      </c>
      <c r="AV224" s="27">
        <v>5.3699999999999998E-2</v>
      </c>
      <c r="AW224" s="30">
        <v>-57409.999900000003</v>
      </c>
      <c r="AX224" s="30">
        <v>-28291.999899999999</v>
      </c>
      <c r="AY224" s="30">
        <v>-29281.999899999999</v>
      </c>
      <c r="AZ224" s="30">
        <v>-908698.99959999998</v>
      </c>
      <c r="BA224" s="30">
        <v>-85301365.999599993</v>
      </c>
      <c r="BB224">
        <v>0.85</v>
      </c>
      <c r="BC224" s="25">
        <v>18</v>
      </c>
      <c r="BD224">
        <v>10.1647058824</v>
      </c>
      <c r="BE224">
        <v>0</v>
      </c>
      <c r="BF224">
        <v>1.3071104387000001</v>
      </c>
      <c r="BG224">
        <v>0</v>
      </c>
    </row>
    <row r="225" spans="1:59" x14ac:dyDescent="0.35">
      <c r="A225" t="s">
        <v>638</v>
      </c>
      <c r="B225" s="21">
        <v>1035</v>
      </c>
      <c r="C225" s="20">
        <v>1</v>
      </c>
      <c r="D225" s="34">
        <v>1E-3</v>
      </c>
      <c r="E225" s="21">
        <v>1035</v>
      </c>
      <c r="F225" s="21">
        <v>1035</v>
      </c>
      <c r="G225" s="21">
        <v>1035</v>
      </c>
      <c r="H225" s="16">
        <v>1034</v>
      </c>
      <c r="I225" s="16">
        <v>4500</v>
      </c>
      <c r="J225" s="16">
        <v>4657500</v>
      </c>
      <c r="K225" s="31">
        <v>0</v>
      </c>
      <c r="L225" s="16">
        <v>1090</v>
      </c>
      <c r="M225">
        <v>990</v>
      </c>
      <c r="N225" s="16">
        <v>1034</v>
      </c>
      <c r="O225">
        <v>995</v>
      </c>
      <c r="P225" s="16">
        <v>1041</v>
      </c>
      <c r="Q225" s="16">
        <v>1072.5</v>
      </c>
      <c r="R225" s="30">
        <v>1050.4000000000001</v>
      </c>
      <c r="S225" s="30">
        <v>1055.96</v>
      </c>
      <c r="T225" s="30">
        <v>1048.6099999999999</v>
      </c>
      <c r="U225" s="30">
        <v>1056.8599999999999</v>
      </c>
      <c r="V225" s="30">
        <v>1047.1895192954</v>
      </c>
      <c r="W225" s="30">
        <v>1051.2189510697999</v>
      </c>
      <c r="X225" s="30">
        <v>1052.8485988959001</v>
      </c>
      <c r="Y225" s="30">
        <v>1054.7085263116001</v>
      </c>
      <c r="Z225" s="23" t="s">
        <v>480</v>
      </c>
      <c r="AA225" s="24" t="s">
        <v>558</v>
      </c>
      <c r="AB225" s="24" t="s">
        <v>558</v>
      </c>
      <c r="AC225" s="23">
        <v>40.694426868000001</v>
      </c>
      <c r="AD225" s="24" t="s">
        <v>552</v>
      </c>
      <c r="AE225" s="23">
        <v>-2.8881069284000001</v>
      </c>
      <c r="AF225" s="25">
        <v>8.3000000000000001E-3</v>
      </c>
      <c r="AG225" t="s">
        <v>481</v>
      </c>
      <c r="AH225" s="23">
        <v>-96.395028401100006</v>
      </c>
      <c r="AI225" s="24">
        <v>56.25</v>
      </c>
      <c r="AJ225" s="24">
        <v>-43.75</v>
      </c>
      <c r="AK225" s="36">
        <v>2000</v>
      </c>
      <c r="AL225" s="36">
        <v>1529</v>
      </c>
      <c r="AM225" s="36">
        <v>1414</v>
      </c>
      <c r="AN225" s="29">
        <v>2068355</v>
      </c>
      <c r="AO225" s="29">
        <v>1584136</v>
      </c>
      <c r="AP225" s="29">
        <v>1469449.25</v>
      </c>
      <c r="AQ225" s="22" t="s">
        <v>556</v>
      </c>
      <c r="AR225" s="24" t="s">
        <v>555</v>
      </c>
      <c r="AS225" s="22" t="s">
        <v>681</v>
      </c>
      <c r="AT225" s="28">
        <v>-2.3599999999999999E-2</v>
      </c>
      <c r="AU225" s="28">
        <v>-1.24E-2</v>
      </c>
      <c r="AV225" s="28">
        <v>-5.7999999999999996E-3</v>
      </c>
      <c r="AW225" s="24">
        <v>0</v>
      </c>
      <c r="AX225" s="30">
        <v>-2087435</v>
      </c>
      <c r="AY225" s="30">
        <v>-2087435</v>
      </c>
      <c r="AZ225" s="30">
        <v>-2087435</v>
      </c>
      <c r="BA225" s="30">
        <v>-17302190</v>
      </c>
      <c r="BB225">
        <v>0</v>
      </c>
      <c r="BC225" s="25">
        <v>0</v>
      </c>
      <c r="BD225">
        <v>0</v>
      </c>
      <c r="BE225">
        <v>0</v>
      </c>
      <c r="BF225">
        <v>0</v>
      </c>
      <c r="BG225">
        <v>0</v>
      </c>
    </row>
    <row r="226" spans="1:59" x14ac:dyDescent="0.35">
      <c r="A226" t="s">
        <v>450</v>
      </c>
      <c r="B226" s="52">
        <v>1100</v>
      </c>
      <c r="C226" s="31">
        <v>0</v>
      </c>
      <c r="D226" s="32">
        <v>0</v>
      </c>
      <c r="E226" s="21">
        <v>1101</v>
      </c>
      <c r="F226" s="52">
        <v>1100</v>
      </c>
      <c r="G226" s="21">
        <v>1101</v>
      </c>
      <c r="H226" s="16">
        <v>1100</v>
      </c>
      <c r="I226">
        <v>60</v>
      </c>
      <c r="J226" s="16">
        <v>66020</v>
      </c>
      <c r="K226" s="31">
        <v>0</v>
      </c>
      <c r="L226" s="16">
        <v>1178</v>
      </c>
      <c r="M226" s="16">
        <v>1000</v>
      </c>
      <c r="N226" s="16">
        <v>1098</v>
      </c>
      <c r="O226" s="16">
        <v>1000</v>
      </c>
      <c r="P226" s="16">
        <v>1175</v>
      </c>
      <c r="Q226" s="16">
        <v>1229.5</v>
      </c>
      <c r="R226" s="30">
        <v>1117.4000000000001</v>
      </c>
      <c r="S226" s="30">
        <v>1133.52</v>
      </c>
      <c r="T226" s="30">
        <v>1124.3900000000001</v>
      </c>
      <c r="U226" s="30">
        <v>1124.24</v>
      </c>
      <c r="V226" s="30">
        <v>1122.5758462517999</v>
      </c>
      <c r="W226" s="30">
        <v>1126.5766604833</v>
      </c>
      <c r="X226" s="30">
        <v>1127.2222793383</v>
      </c>
      <c r="Y226" s="30">
        <v>1120.5405450016001</v>
      </c>
      <c r="Z226" s="24" t="s">
        <v>558</v>
      </c>
      <c r="AA226" s="24" t="s">
        <v>558</v>
      </c>
      <c r="AB226" s="24" t="s">
        <v>558</v>
      </c>
      <c r="AC226" s="23">
        <v>43.692738206599998</v>
      </c>
      <c r="AD226" s="24" t="s">
        <v>552</v>
      </c>
      <c r="AE226" s="22">
        <v>-3.7884116788000002</v>
      </c>
      <c r="AF226" s="25">
        <v>1.6E-2</v>
      </c>
      <c r="AG226" t="s">
        <v>481</v>
      </c>
      <c r="AH226" s="23">
        <v>-63.117628307300002</v>
      </c>
      <c r="AI226" s="23">
        <v>35.064935064899998</v>
      </c>
      <c r="AJ226" s="24">
        <v>-97.402597402599994</v>
      </c>
      <c r="AK226" s="23">
        <v>331</v>
      </c>
      <c r="AL226" s="23">
        <v>323</v>
      </c>
      <c r="AM226" s="23">
        <v>792</v>
      </c>
      <c r="AN226" s="30">
        <v>365899</v>
      </c>
      <c r="AO226" s="30">
        <v>357123.66666666599</v>
      </c>
      <c r="AP226" s="30">
        <v>871606.5</v>
      </c>
      <c r="AQ226" s="23" t="s">
        <v>560</v>
      </c>
      <c r="AR226" s="23" t="s">
        <v>554</v>
      </c>
      <c r="AS226" s="24" t="s">
        <v>555</v>
      </c>
      <c r="AT226" s="28">
        <v>-3.5099999999999999E-2</v>
      </c>
      <c r="AU226" s="27">
        <v>1.8E-3</v>
      </c>
      <c r="AV226" s="28">
        <v>-6.3799999999999996E-2</v>
      </c>
      <c r="AW226" s="29">
        <v>5875</v>
      </c>
      <c r="AX226" s="29">
        <v>5875</v>
      </c>
      <c r="AY226" s="29">
        <v>5875</v>
      </c>
      <c r="AZ226" s="29">
        <v>2900</v>
      </c>
      <c r="BA226" s="30">
        <v>-16248345</v>
      </c>
      <c r="BB226">
        <v>0</v>
      </c>
      <c r="BC226" s="25">
        <v>0</v>
      </c>
      <c r="BD226">
        <v>0</v>
      </c>
      <c r="BE226">
        <v>0</v>
      </c>
      <c r="BF226">
        <v>0</v>
      </c>
      <c r="BG226">
        <v>0</v>
      </c>
    </row>
    <row r="227" spans="1:59" x14ac:dyDescent="0.35">
      <c r="A227" t="s">
        <v>593</v>
      </c>
      <c r="B227" s="20">
        <v>1.1299999999999999</v>
      </c>
      <c r="C227" s="20">
        <v>0.01</v>
      </c>
      <c r="D227" s="34">
        <v>8.8999999999999999E-3</v>
      </c>
      <c r="E227" s="20">
        <v>1.2</v>
      </c>
      <c r="F227" s="31">
        <v>1.1200000000000001</v>
      </c>
      <c r="G227" s="20">
        <v>1.23</v>
      </c>
      <c r="H227">
        <v>1.1200000000000001</v>
      </c>
      <c r="I227" s="16">
        <v>248000</v>
      </c>
      <c r="J227" s="16">
        <v>288500</v>
      </c>
      <c r="K227" s="31">
        <v>0</v>
      </c>
      <c r="L227">
        <v>1.98</v>
      </c>
      <c r="M227">
        <v>0.76</v>
      </c>
      <c r="N227">
        <v>1.1200000000000001</v>
      </c>
      <c r="O227">
        <v>1.05</v>
      </c>
      <c r="P227">
        <v>1.19</v>
      </c>
      <c r="Q227">
        <v>1.42</v>
      </c>
      <c r="R227" s="23">
        <v>1.2175</v>
      </c>
      <c r="S227" s="23">
        <v>1.2041999999999999</v>
      </c>
      <c r="T227" s="23">
        <v>1.2626999999999999</v>
      </c>
      <c r="U227" s="23">
        <v>1.1653</v>
      </c>
      <c r="V227" s="23">
        <v>1.1926110105000001</v>
      </c>
      <c r="W227" s="23">
        <v>1.2122131470999999</v>
      </c>
      <c r="X227" s="23">
        <v>1.2093323810000001</v>
      </c>
      <c r="Y227" s="23">
        <v>1.2093338594</v>
      </c>
      <c r="Z227" s="23" t="s">
        <v>480</v>
      </c>
      <c r="AA227" s="24" t="s">
        <v>558</v>
      </c>
      <c r="AB227" s="23" t="s">
        <v>480</v>
      </c>
      <c r="AC227" s="23">
        <v>41.685571762899997</v>
      </c>
      <c r="AD227" s="24" t="s">
        <v>552</v>
      </c>
      <c r="AE227" s="24">
        <v>-1.8008109099999999E-2</v>
      </c>
      <c r="AF227" s="25">
        <v>6.6600000000000006E-2</v>
      </c>
      <c r="AG227" t="s">
        <v>482</v>
      </c>
      <c r="AH227" s="23">
        <v>-60.409924487600001</v>
      </c>
      <c r="AI227" s="24">
        <v>21.6931216931</v>
      </c>
      <c r="AJ227" s="22">
        <v>-76.190476190499993</v>
      </c>
      <c r="AK227" s="36">
        <v>230300</v>
      </c>
      <c r="AL227" s="36">
        <v>230867</v>
      </c>
      <c r="AM227" s="26">
        <v>268300</v>
      </c>
      <c r="AN227" s="29">
        <v>208870</v>
      </c>
      <c r="AO227" s="29">
        <v>231185.33333333299</v>
      </c>
      <c r="AP227" s="30">
        <v>297893</v>
      </c>
      <c r="AQ227" s="24" t="s">
        <v>555</v>
      </c>
      <c r="AR227" s="24" t="s">
        <v>555</v>
      </c>
      <c r="AS227" s="24" t="s">
        <v>555</v>
      </c>
      <c r="AT227" s="28">
        <v>-1.7399999999999999E-2</v>
      </c>
      <c r="AU227" s="28">
        <v>-0.1308</v>
      </c>
      <c r="AV227" s="28">
        <v>-3.4200000000000001E-2</v>
      </c>
      <c r="AW227" s="29">
        <v>13530</v>
      </c>
      <c r="AX227" s="29">
        <v>13530</v>
      </c>
      <c r="AY227" s="30">
        <v>-72570</v>
      </c>
      <c r="AZ227" s="30">
        <v>-548849.99990000005</v>
      </c>
      <c r="BA227" s="30">
        <v>-245089.9999</v>
      </c>
      <c r="BB227">
        <v>-0.35</v>
      </c>
      <c r="BC227" s="25">
        <v>-1.1724000000000001</v>
      </c>
      <c r="BD227">
        <v>-3.2285714286</v>
      </c>
      <c r="BE227">
        <v>0</v>
      </c>
      <c r="BF227">
        <v>6.6470588235000001</v>
      </c>
      <c r="BG227">
        <v>0</v>
      </c>
    </row>
    <row r="228" spans="1:59" x14ac:dyDescent="0.35">
      <c r="A228" t="s">
        <v>339</v>
      </c>
      <c r="B228" s="18">
        <v>4.5199999999999996</v>
      </c>
      <c r="C228" s="18">
        <v>-0.17</v>
      </c>
      <c r="D228" s="19">
        <v>-3.6200000000000003E-2</v>
      </c>
      <c r="E228" s="18">
        <v>4.5999999999999996</v>
      </c>
      <c r="F228" s="18">
        <v>4.3099999999999996</v>
      </c>
      <c r="G228" s="18">
        <v>4.5999999999999996</v>
      </c>
      <c r="H228">
        <v>4.6900000000000004</v>
      </c>
      <c r="I228" s="16">
        <v>1525000</v>
      </c>
      <c r="J228" s="16">
        <v>6725650</v>
      </c>
      <c r="K228" s="35">
        <v>-61620</v>
      </c>
      <c r="L228">
        <v>7.41</v>
      </c>
      <c r="M228">
        <v>3.78</v>
      </c>
      <c r="N228">
        <v>4.1100000000000003</v>
      </c>
      <c r="O228">
        <v>3.82</v>
      </c>
      <c r="P228">
        <v>4.88</v>
      </c>
      <c r="Q228">
        <v>5.14</v>
      </c>
      <c r="R228" s="22">
        <v>4.4584999999999999</v>
      </c>
      <c r="S228" s="23">
        <v>5.0473999999999997</v>
      </c>
      <c r="T228" s="23">
        <v>5.835</v>
      </c>
      <c r="U228" s="23">
        <v>5.2191999999999998</v>
      </c>
      <c r="V228" s="22">
        <v>4.5137195087000004</v>
      </c>
      <c r="W228" s="23">
        <v>4.9725469439000003</v>
      </c>
      <c r="X228" s="23">
        <v>5.2858563600000004</v>
      </c>
      <c r="Y228" s="23">
        <v>5.1562328226999998</v>
      </c>
      <c r="Z228" s="23" t="s">
        <v>480</v>
      </c>
      <c r="AA228" s="23" t="s">
        <v>480</v>
      </c>
      <c r="AB228" s="23" t="s">
        <v>480</v>
      </c>
      <c r="AC228" s="23">
        <v>47.2643794062</v>
      </c>
      <c r="AD228" s="24" t="s">
        <v>552</v>
      </c>
      <c r="AE228" s="22">
        <v>-0.26395611299999999</v>
      </c>
      <c r="AF228" s="25">
        <v>6.4299999999999996E-2</v>
      </c>
      <c r="AG228" t="s">
        <v>482</v>
      </c>
      <c r="AH228" s="24">
        <v>4.9661399549</v>
      </c>
      <c r="AI228" s="24">
        <v>72.663139329800003</v>
      </c>
      <c r="AJ228" s="23">
        <v>-41.269841269799997</v>
      </c>
      <c r="AK228" s="26">
        <v>2421100</v>
      </c>
      <c r="AL228" s="26">
        <v>1904467</v>
      </c>
      <c r="AM228" s="26">
        <v>1746375</v>
      </c>
      <c r="AN228" s="30">
        <v>9760442</v>
      </c>
      <c r="AO228" s="30">
        <v>7790446.6666666605</v>
      </c>
      <c r="AP228" s="30">
        <v>7423788.7999999998</v>
      </c>
      <c r="AQ228" s="23" t="s">
        <v>564</v>
      </c>
      <c r="AR228" s="24" t="s">
        <v>555</v>
      </c>
      <c r="AS228" s="24" t="s">
        <v>555</v>
      </c>
      <c r="AT228" s="28">
        <v>-0.20979999999999999</v>
      </c>
      <c r="AU228" s="28">
        <v>-5.04E-2</v>
      </c>
      <c r="AV228" s="27">
        <v>0.156</v>
      </c>
      <c r="AW228" s="29">
        <v>458890</v>
      </c>
      <c r="AX228" s="30">
        <v>-101440</v>
      </c>
      <c r="AY228" s="30">
        <v>-864195.00009999995</v>
      </c>
      <c r="AZ228" s="30">
        <v>-12603972.000299999</v>
      </c>
      <c r="BA228" s="29">
        <v>74479440.000100002</v>
      </c>
      <c r="BB228">
        <v>0.08</v>
      </c>
      <c r="BC228" s="25">
        <v>-0.5</v>
      </c>
      <c r="BD228">
        <v>56.5</v>
      </c>
      <c r="BE228">
        <v>0</v>
      </c>
      <c r="BF228">
        <v>7.7931034483000001</v>
      </c>
      <c r="BG228">
        <v>0</v>
      </c>
    </row>
    <row r="229" spans="1:59" x14ac:dyDescent="0.35">
      <c r="A229" t="s">
        <v>492</v>
      </c>
      <c r="B229" s="35">
        <v>3825.42</v>
      </c>
      <c r="C229" s="18">
        <v>-36.770000000000003</v>
      </c>
      <c r="D229" s="19">
        <v>-9.4999999999999998E-3</v>
      </c>
      <c r="E229" s="35">
        <v>3854.78</v>
      </c>
      <c r="F229" s="35">
        <v>3825.42</v>
      </c>
      <c r="G229" s="35">
        <v>3854.78</v>
      </c>
      <c r="H229" s="16">
        <v>3862.19</v>
      </c>
      <c r="I229" s="16">
        <v>1887058214</v>
      </c>
      <c r="J229" s="16">
        <v>1986091354.5999999</v>
      </c>
      <c r="K229" s="35">
        <v>-306183624.00010002</v>
      </c>
      <c r="L229" s="16">
        <v>4144.3100000000004</v>
      </c>
      <c r="M229" s="16">
        <v>3125.93</v>
      </c>
      <c r="N229" s="16">
        <v>3810.48</v>
      </c>
      <c r="O229" s="16">
        <v>3679.18</v>
      </c>
      <c r="P229" s="16">
        <v>3960.5</v>
      </c>
      <c r="Q229" s="16">
        <v>4135.6400000000003</v>
      </c>
      <c r="R229" s="30">
        <v>3925.3330000000001</v>
      </c>
      <c r="S229" s="30">
        <v>3967.6024000000002</v>
      </c>
      <c r="T229" s="30">
        <v>3933.0949999999998</v>
      </c>
      <c r="U229" s="29">
        <v>3819.3984</v>
      </c>
      <c r="V229" s="29">
        <v>3738.0664838742</v>
      </c>
      <c r="W229" s="30">
        <v>3828.5825787255999</v>
      </c>
      <c r="X229" s="30">
        <v>3845.1178772819999</v>
      </c>
      <c r="Y229" s="29">
        <v>3764.4391766285999</v>
      </c>
      <c r="Z229" s="23" t="s">
        <v>480</v>
      </c>
      <c r="AA229" s="24" t="s">
        <v>558</v>
      </c>
      <c r="AB229" s="24" t="s">
        <v>558</v>
      </c>
      <c r="AC229" s="23">
        <v>50.589104067500003</v>
      </c>
      <c r="AD229" s="24" t="s">
        <v>552</v>
      </c>
      <c r="AE229" s="22">
        <v>-102.4955338198</v>
      </c>
      <c r="AF229" s="25">
        <v>0.1056</v>
      </c>
      <c r="AG229" t="s">
        <v>482</v>
      </c>
      <c r="AH229" s="23">
        <v>-90.548097746899998</v>
      </c>
      <c r="AI229" s="23">
        <v>43.028228303100001</v>
      </c>
      <c r="AJ229" s="23">
        <v>-71.338836110700001</v>
      </c>
      <c r="AK229" s="36">
        <v>520251816</v>
      </c>
      <c r="AL229" s="36">
        <v>414694465</v>
      </c>
      <c r="AM229" s="36">
        <v>377276054</v>
      </c>
      <c r="AN229" s="29">
        <v>1379641498.342</v>
      </c>
      <c r="AO229" s="29">
        <v>1453476847.3466599</v>
      </c>
      <c r="AP229" s="29">
        <v>1576559256.0095</v>
      </c>
      <c r="AQ229" s="23" t="s">
        <v>560</v>
      </c>
      <c r="AR229" s="24" t="s">
        <v>555</v>
      </c>
      <c r="AS229" s="24" t="s">
        <v>555</v>
      </c>
      <c r="AT229" s="28">
        <v>-3.8399999999999997E-2</v>
      </c>
      <c r="AU229" s="28">
        <v>-2.9000000000000001E-2</v>
      </c>
      <c r="AV229" s="28">
        <v>-1.54E-2</v>
      </c>
      <c r="AW229" s="30">
        <v>-788594315.99960005</v>
      </c>
      <c r="AX229" s="30">
        <v>-2500736111.0005999</v>
      </c>
      <c r="AY229" s="30">
        <v>-5226646286</v>
      </c>
      <c r="AZ229" s="30">
        <v>-5210222042.9979</v>
      </c>
      <c r="BA229" s="30">
        <v>-13658186877.4986</v>
      </c>
      <c r="BB229">
        <v>0</v>
      </c>
      <c r="BC229" s="25">
        <v>0</v>
      </c>
      <c r="BD229">
        <v>0</v>
      </c>
      <c r="BE229">
        <v>0</v>
      </c>
      <c r="BF229">
        <v>0</v>
      </c>
      <c r="BG229">
        <v>0</v>
      </c>
    </row>
    <row r="230" spans="1:59" x14ac:dyDescent="0.35">
      <c r="A230" t="s">
        <v>341</v>
      </c>
      <c r="B230" s="18">
        <v>85.25</v>
      </c>
      <c r="C230" s="18">
        <v>-0.1</v>
      </c>
      <c r="D230" s="19">
        <v>-1.1999999999999999E-3</v>
      </c>
      <c r="E230" s="18">
        <v>85.25</v>
      </c>
      <c r="F230" s="18">
        <v>85.25</v>
      </c>
      <c r="G230" s="18">
        <v>85.25</v>
      </c>
      <c r="H230">
        <v>85.35</v>
      </c>
      <c r="I230">
        <v>160</v>
      </c>
      <c r="J230" s="16">
        <v>13640</v>
      </c>
      <c r="K230" s="31">
        <v>0</v>
      </c>
      <c r="L230">
        <v>92</v>
      </c>
      <c r="M230">
        <v>83.05</v>
      </c>
      <c r="N230">
        <v>85.05</v>
      </c>
      <c r="O230">
        <v>84.02</v>
      </c>
      <c r="P230">
        <v>86.1</v>
      </c>
      <c r="Q230">
        <v>89.5</v>
      </c>
      <c r="R230" s="23">
        <v>87.707499999999996</v>
      </c>
      <c r="S230" s="23">
        <v>88.188999999999993</v>
      </c>
      <c r="T230" s="23">
        <v>88.578000000000003</v>
      </c>
      <c r="U230" s="23">
        <v>88.649249999999995</v>
      </c>
      <c r="V230" s="23">
        <v>87.147164531900003</v>
      </c>
      <c r="W230" s="23">
        <v>87.932235430999995</v>
      </c>
      <c r="X230" s="23">
        <v>88.417555519700002</v>
      </c>
      <c r="Y230" s="23">
        <v>89.734061199899998</v>
      </c>
      <c r="Z230" s="23" t="s">
        <v>480</v>
      </c>
      <c r="AA230" s="24" t="s">
        <v>558</v>
      </c>
      <c r="AB230" s="24" t="s">
        <v>558</v>
      </c>
      <c r="AC230" s="23">
        <v>38.207537746299998</v>
      </c>
      <c r="AD230" s="24" t="s">
        <v>552</v>
      </c>
      <c r="AE230" s="23">
        <v>-0.50566437799999997</v>
      </c>
      <c r="AF230" s="25">
        <v>1.1599999999999999E-2</v>
      </c>
      <c r="AG230" t="s">
        <v>481</v>
      </c>
      <c r="AH230" s="23">
        <v>-112.7992087043</v>
      </c>
      <c r="AI230" s="24">
        <v>34.366925064599997</v>
      </c>
      <c r="AJ230" s="24">
        <v>-65.891472868199997</v>
      </c>
      <c r="AK230" s="26">
        <v>1587</v>
      </c>
      <c r="AL230" s="26">
        <v>1135</v>
      </c>
      <c r="AM230" s="23">
        <v>928</v>
      </c>
      <c r="AN230" s="30">
        <v>137984.29999999999</v>
      </c>
      <c r="AO230" s="30">
        <v>98774.666666666701</v>
      </c>
      <c r="AP230" s="30">
        <v>80890.75</v>
      </c>
      <c r="AQ230" s="22" t="s">
        <v>556</v>
      </c>
      <c r="AR230" s="24" t="s">
        <v>555</v>
      </c>
      <c r="AS230" s="22" t="s">
        <v>569</v>
      </c>
      <c r="AT230" s="28">
        <v>-2.18E-2</v>
      </c>
      <c r="AU230" s="28">
        <v>-4.2099999999999999E-2</v>
      </c>
      <c r="AV230" s="27">
        <v>2.3999999999999998E-3</v>
      </c>
      <c r="AW230" s="24">
        <v>0</v>
      </c>
      <c r="AX230" s="30">
        <v>-824746</v>
      </c>
      <c r="AY230" s="30">
        <v>-791703</v>
      </c>
      <c r="AZ230" s="30">
        <v>-978578</v>
      </c>
      <c r="BA230" s="30">
        <v>-3757402.5</v>
      </c>
      <c r="BB230">
        <v>10.199999999999999</v>
      </c>
      <c r="BC230" s="25">
        <v>4.19E-2</v>
      </c>
      <c r="BD230">
        <v>8.3578431372999997</v>
      </c>
      <c r="BE230">
        <v>0</v>
      </c>
      <c r="BF230">
        <v>0.9349638079</v>
      </c>
      <c r="BG230">
        <v>0</v>
      </c>
    </row>
    <row r="231" spans="1:59" x14ac:dyDescent="0.35">
      <c r="A231" t="s">
        <v>343</v>
      </c>
      <c r="B231" s="18">
        <v>236.2</v>
      </c>
      <c r="C231" s="18">
        <v>-2</v>
      </c>
      <c r="D231" s="19">
        <v>-8.3999999999999995E-3</v>
      </c>
      <c r="E231" s="18">
        <v>236</v>
      </c>
      <c r="F231" s="18">
        <v>236</v>
      </c>
      <c r="G231" s="20">
        <v>240</v>
      </c>
      <c r="H231">
        <v>238.2</v>
      </c>
      <c r="I231" s="16">
        <v>30740</v>
      </c>
      <c r="J231" s="16">
        <v>7257960</v>
      </c>
      <c r="K231" s="31">
        <v>0</v>
      </c>
      <c r="L231">
        <v>259</v>
      </c>
      <c r="M231">
        <v>233</v>
      </c>
      <c r="N231">
        <v>236.1</v>
      </c>
      <c r="O231">
        <v>228</v>
      </c>
      <c r="P231">
        <v>240</v>
      </c>
      <c r="Q231">
        <v>247.3</v>
      </c>
      <c r="R231" s="23">
        <v>240.71</v>
      </c>
      <c r="S231" s="23">
        <v>239.20400000000001</v>
      </c>
      <c r="T231" s="23">
        <v>239.93600000000001</v>
      </c>
      <c r="U231" s="23">
        <v>240.56299999999999</v>
      </c>
      <c r="V231" s="23">
        <v>239.3749125475</v>
      </c>
      <c r="W231" s="23">
        <v>239.73581018230001</v>
      </c>
      <c r="X231" s="23">
        <v>239.97638576279999</v>
      </c>
      <c r="Y231" s="23">
        <v>241.84337170079999</v>
      </c>
      <c r="Z231" s="23" t="s">
        <v>480</v>
      </c>
      <c r="AA231" s="24" t="s">
        <v>558</v>
      </c>
      <c r="AB231" s="24" t="s">
        <v>558</v>
      </c>
      <c r="AC231" s="23">
        <v>42.496719462000001</v>
      </c>
      <c r="AD231" s="24" t="s">
        <v>552</v>
      </c>
      <c r="AE231" s="23">
        <v>-0.32508637280000002</v>
      </c>
      <c r="AF231" s="25">
        <v>1.1900000000000001E-2</v>
      </c>
      <c r="AG231" t="s">
        <v>481</v>
      </c>
      <c r="AH231" s="23">
        <v>-77.254814484299999</v>
      </c>
      <c r="AI231" s="24">
        <v>26.666666666699999</v>
      </c>
      <c r="AJ231" s="23">
        <v>-85</v>
      </c>
      <c r="AK231" s="36">
        <v>11064</v>
      </c>
      <c r="AL231" s="36">
        <v>11139</v>
      </c>
      <c r="AM231" s="36">
        <v>9935</v>
      </c>
      <c r="AN231" s="29">
        <v>2605048</v>
      </c>
      <c r="AO231" s="29">
        <v>2650806</v>
      </c>
      <c r="AP231" s="29">
        <v>2376174.1</v>
      </c>
      <c r="AQ231" s="22" t="s">
        <v>574</v>
      </c>
      <c r="AR231" s="24" t="s">
        <v>555</v>
      </c>
      <c r="AS231" s="24" t="s">
        <v>555</v>
      </c>
      <c r="AT231" s="28">
        <v>-1.5800000000000002E-2</v>
      </c>
      <c r="AU231" s="28">
        <v>-3.7499999999999999E-2</v>
      </c>
      <c r="AV231" s="28">
        <v>-1.4999999999999999E-2</v>
      </c>
      <c r="AW231" s="29">
        <v>8592982</v>
      </c>
      <c r="AX231" s="29">
        <v>16199388</v>
      </c>
      <c r="AY231" s="29">
        <v>12826778</v>
      </c>
      <c r="AZ231" s="30">
        <v>-58202340</v>
      </c>
      <c r="BA231" s="30">
        <v>-59713081.999799997</v>
      </c>
      <c r="BB231">
        <v>12.59</v>
      </c>
      <c r="BC231" s="25">
        <v>0.2873</v>
      </c>
      <c r="BD231">
        <v>18.760921366200002</v>
      </c>
      <c r="BE231">
        <v>0</v>
      </c>
      <c r="BF231">
        <v>5.4050343248999999</v>
      </c>
      <c r="BG231">
        <v>0</v>
      </c>
    </row>
    <row r="232" spans="1:59" x14ac:dyDescent="0.35">
      <c r="A232" t="s">
        <v>493</v>
      </c>
      <c r="B232" s="35">
        <v>8467.56</v>
      </c>
      <c r="C232" s="18">
        <v>-48.01</v>
      </c>
      <c r="D232" s="19">
        <v>-5.5999999999999999E-3</v>
      </c>
      <c r="E232" s="21">
        <v>8520.73</v>
      </c>
      <c r="F232" s="35">
        <v>8465.7900000000009</v>
      </c>
      <c r="G232" s="21">
        <v>8526.23</v>
      </c>
      <c r="H232" s="16">
        <v>8515.57</v>
      </c>
      <c r="I232" s="16">
        <v>3261066693</v>
      </c>
      <c r="J232" s="16">
        <v>9236381572.5499992</v>
      </c>
      <c r="K232" s="35">
        <v>-1041109374.66</v>
      </c>
      <c r="L232" s="16">
        <v>9078.3700000000008</v>
      </c>
      <c r="M232" s="16">
        <v>7146.27</v>
      </c>
      <c r="N232" s="16">
        <v>8466.68</v>
      </c>
      <c r="O232" s="16">
        <v>8068.16</v>
      </c>
      <c r="P232" s="16">
        <v>8740.26</v>
      </c>
      <c r="Q232" s="16">
        <v>9068.5</v>
      </c>
      <c r="R232" s="30">
        <v>8680.2415000000001</v>
      </c>
      <c r="S232" s="30">
        <v>8672.6013999999996</v>
      </c>
      <c r="T232" s="30">
        <v>8499.1584999999995</v>
      </c>
      <c r="U232" s="29">
        <v>8219.7777999999998</v>
      </c>
      <c r="V232" s="30">
        <v>8647.6989962734006</v>
      </c>
      <c r="W232" s="30">
        <v>8631.3730178843998</v>
      </c>
      <c r="X232" s="30">
        <v>8497.7046682292003</v>
      </c>
      <c r="Y232" s="29">
        <v>8250.5495942066991</v>
      </c>
      <c r="Z232" s="23" t="s">
        <v>480</v>
      </c>
      <c r="AA232" s="24" t="s">
        <v>558</v>
      </c>
      <c r="AB232" s="24" t="s">
        <v>558</v>
      </c>
      <c r="AC232" s="23">
        <v>39.119017816300001</v>
      </c>
      <c r="AD232" s="24" t="s">
        <v>552</v>
      </c>
      <c r="AE232" s="23">
        <v>-28.814391355200001</v>
      </c>
      <c r="AF232" s="25">
        <v>1.43E-2</v>
      </c>
      <c r="AG232" t="s">
        <v>481</v>
      </c>
      <c r="AH232" s="23">
        <v>-93.443186617199999</v>
      </c>
      <c r="AI232" s="23">
        <v>36.019905121100003</v>
      </c>
      <c r="AJ232" s="23">
        <v>-76.791005291000005</v>
      </c>
      <c r="AK232" s="36">
        <v>2665048069</v>
      </c>
      <c r="AL232" s="36">
        <v>2339933321</v>
      </c>
      <c r="AM232" s="36">
        <v>2275821753</v>
      </c>
      <c r="AN232" s="29">
        <v>8851140197.5130005</v>
      </c>
      <c r="AO232" s="29">
        <v>8765447143.9766598</v>
      </c>
      <c r="AP232" s="29">
        <v>8855361737.8659992</v>
      </c>
      <c r="AQ232" s="23" t="s">
        <v>553</v>
      </c>
      <c r="AR232" s="24" t="s">
        <v>555</v>
      </c>
      <c r="AS232" s="24" t="s">
        <v>555</v>
      </c>
      <c r="AT232" s="28">
        <v>-1.06E-2</v>
      </c>
      <c r="AU232" s="28">
        <v>-3.3799999999999997E-2</v>
      </c>
      <c r="AV232" s="28">
        <v>-1.6799999999999999E-2</v>
      </c>
      <c r="AW232" s="30">
        <v>-2325851086.0500002</v>
      </c>
      <c r="AX232" s="30">
        <v>-11197267259.08</v>
      </c>
      <c r="AY232" s="30">
        <v>-13455035142.040001</v>
      </c>
      <c r="AZ232" s="30">
        <v>-7198077212.2700005</v>
      </c>
      <c r="BA232" s="29">
        <v>699770012.14999998</v>
      </c>
      <c r="BB232">
        <v>0</v>
      </c>
      <c r="BC232" s="25">
        <v>0</v>
      </c>
      <c r="BD232">
        <v>0</v>
      </c>
      <c r="BE232">
        <v>0</v>
      </c>
      <c r="BF232">
        <v>0</v>
      </c>
      <c r="BG232">
        <v>0</v>
      </c>
    </row>
    <row r="233" spans="1:59" x14ac:dyDescent="0.35">
      <c r="A233" t="s">
        <v>582</v>
      </c>
      <c r="B233" s="20">
        <v>104</v>
      </c>
      <c r="C233" s="20">
        <v>1</v>
      </c>
      <c r="D233" s="34">
        <v>9.7000000000000003E-3</v>
      </c>
      <c r="E233" s="31">
        <v>103</v>
      </c>
      <c r="F233" s="31">
        <v>103</v>
      </c>
      <c r="G233" s="20">
        <v>104</v>
      </c>
      <c r="H233">
        <v>103</v>
      </c>
      <c r="I233">
        <v>110</v>
      </c>
      <c r="J233" s="16">
        <v>11430</v>
      </c>
      <c r="K233" s="21">
        <v>10390</v>
      </c>
      <c r="L233">
        <v>145</v>
      </c>
      <c r="M233">
        <v>95</v>
      </c>
      <c r="N233">
        <v>103</v>
      </c>
      <c r="O233">
        <v>96</v>
      </c>
      <c r="P233">
        <v>104.1</v>
      </c>
      <c r="Q233">
        <v>109.5</v>
      </c>
      <c r="R233" s="23">
        <v>104.13</v>
      </c>
      <c r="S233" s="22">
        <v>103.742</v>
      </c>
      <c r="T233" s="23">
        <v>107.5</v>
      </c>
      <c r="U233" s="23">
        <v>111.21850000000001</v>
      </c>
      <c r="V233" s="23">
        <v>104.0528019469</v>
      </c>
      <c r="W233" s="23">
        <v>105.06762036390001</v>
      </c>
      <c r="X233" s="23">
        <v>108.1534149797</v>
      </c>
      <c r="Y233" s="23">
        <v>115.0261841551</v>
      </c>
      <c r="Z233" s="23" t="s">
        <v>480</v>
      </c>
      <c r="AA233" s="24" t="s">
        <v>558</v>
      </c>
      <c r="AB233" s="24" t="s">
        <v>558</v>
      </c>
      <c r="AC233" s="23">
        <v>49.819797396799999</v>
      </c>
      <c r="AD233" s="24" t="s">
        <v>552</v>
      </c>
      <c r="AE233" s="24">
        <v>-0.54664725940000003</v>
      </c>
      <c r="AF233" s="25">
        <v>2.1100000000000001E-2</v>
      </c>
      <c r="AG233" t="s">
        <v>481</v>
      </c>
      <c r="AH233" s="24">
        <v>-37.7689942907</v>
      </c>
      <c r="AI233" s="24">
        <v>0</v>
      </c>
      <c r="AJ233" s="22">
        <v>-85.714285714300004</v>
      </c>
      <c r="AK233" s="23">
        <v>556</v>
      </c>
      <c r="AL233" s="23">
        <v>529</v>
      </c>
      <c r="AM233" s="23">
        <v>465</v>
      </c>
      <c r="AN233" s="30">
        <v>57452.3</v>
      </c>
      <c r="AO233" s="30">
        <v>54849.8</v>
      </c>
      <c r="AP233" s="30">
        <v>48283.7</v>
      </c>
      <c r="AQ233" s="22" t="s">
        <v>556</v>
      </c>
      <c r="AR233" s="24" t="s">
        <v>555</v>
      </c>
      <c r="AS233" s="22" t="s">
        <v>569</v>
      </c>
      <c r="AT233" s="28">
        <v>-0.2828</v>
      </c>
      <c r="AU233" s="28">
        <v>-2.8000000000000001E-2</v>
      </c>
      <c r="AV233" s="27">
        <v>9.7000000000000003E-3</v>
      </c>
      <c r="AW233" s="29">
        <v>10390</v>
      </c>
      <c r="AX233" s="29">
        <v>10390</v>
      </c>
      <c r="AY233" s="29">
        <v>46032</v>
      </c>
      <c r="AZ233" s="30">
        <v>-34968</v>
      </c>
      <c r="BA233" s="30">
        <v>-82380900</v>
      </c>
      <c r="BB233">
        <v>1.08</v>
      </c>
      <c r="BC233" s="25">
        <v>-0.1148</v>
      </c>
      <c r="BD233">
        <v>96.2962962963</v>
      </c>
      <c r="BE233">
        <v>0</v>
      </c>
      <c r="BF233">
        <v>4.1566746603000002</v>
      </c>
      <c r="BG233">
        <v>0</v>
      </c>
    </row>
    <row r="234" spans="1:59" x14ac:dyDescent="0.35">
      <c r="A234" t="s">
        <v>345</v>
      </c>
      <c r="B234" s="18">
        <v>6.22</v>
      </c>
      <c r="C234" s="18">
        <v>-0.16</v>
      </c>
      <c r="D234" s="19">
        <v>-2.5100000000000001E-2</v>
      </c>
      <c r="E234" s="31">
        <v>6.38</v>
      </c>
      <c r="F234" s="18">
        <v>6.22</v>
      </c>
      <c r="G234" s="31">
        <v>6.38</v>
      </c>
      <c r="H234">
        <v>6.38</v>
      </c>
      <c r="I234" s="16">
        <v>879400</v>
      </c>
      <c r="J234" s="16">
        <v>5484692</v>
      </c>
      <c r="K234" s="31">
        <v>0</v>
      </c>
      <c r="L234">
        <v>9.49</v>
      </c>
      <c r="M234">
        <v>5.5</v>
      </c>
      <c r="N234">
        <v>5.55</v>
      </c>
      <c r="O234">
        <v>5.38</v>
      </c>
      <c r="P234">
        <v>6.71</v>
      </c>
      <c r="Q234">
        <v>7.15</v>
      </c>
      <c r="R234" s="23">
        <v>6.6210000000000004</v>
      </c>
      <c r="S234" s="23">
        <v>6.4034000000000004</v>
      </c>
      <c r="T234" s="23">
        <v>6.9177</v>
      </c>
      <c r="U234" s="23">
        <v>7.9016999999999999</v>
      </c>
      <c r="V234" s="23">
        <v>6.5286606576999997</v>
      </c>
      <c r="W234" s="23">
        <v>6.6237544284999998</v>
      </c>
      <c r="X234" s="23">
        <v>6.9763350625999996</v>
      </c>
      <c r="Y234" s="23">
        <v>7.4951629907999999</v>
      </c>
      <c r="Z234" s="23" t="s">
        <v>480</v>
      </c>
      <c r="AA234" s="22" t="s">
        <v>551</v>
      </c>
      <c r="AB234" s="23" t="s">
        <v>480</v>
      </c>
      <c r="AC234" s="23">
        <v>38.568022448299999</v>
      </c>
      <c r="AD234" s="24" t="s">
        <v>552</v>
      </c>
      <c r="AE234" s="24">
        <v>-1.8689652800000001E-2</v>
      </c>
      <c r="AF234" s="25">
        <v>3.6799999999999999E-2</v>
      </c>
      <c r="AG234" t="s">
        <v>552</v>
      </c>
      <c r="AH234" s="23">
        <v>-147.54716981129999</v>
      </c>
      <c r="AI234" s="23">
        <v>3.9800995024999999</v>
      </c>
      <c r="AJ234" s="24">
        <v>-100</v>
      </c>
      <c r="AK234" s="26">
        <v>1070900</v>
      </c>
      <c r="AL234" s="26">
        <v>994187</v>
      </c>
      <c r="AM234" s="26">
        <v>885700</v>
      </c>
      <c r="AN234" s="30">
        <v>5944722.4000000004</v>
      </c>
      <c r="AO234" s="30">
        <v>5848110.13333333</v>
      </c>
      <c r="AP234" s="30">
        <v>5354843.3</v>
      </c>
      <c r="AQ234" s="23" t="s">
        <v>560</v>
      </c>
      <c r="AR234" s="24" t="s">
        <v>555</v>
      </c>
      <c r="AS234" s="24" t="s">
        <v>555</v>
      </c>
      <c r="AT234" s="27">
        <v>2.64E-2</v>
      </c>
      <c r="AU234" s="28">
        <v>-7.1599999999999997E-2</v>
      </c>
      <c r="AV234" s="28">
        <v>-6.3299999999999995E-2</v>
      </c>
      <c r="AW234" s="29">
        <v>4094936</v>
      </c>
      <c r="AX234" s="29">
        <v>7011232</v>
      </c>
      <c r="AY234" s="29">
        <v>17502071</v>
      </c>
      <c r="AZ234" s="29">
        <v>15117522.000600001</v>
      </c>
      <c r="BA234" s="29">
        <v>247064821.755</v>
      </c>
      <c r="BB234">
        <v>0.28000000000000003</v>
      </c>
      <c r="BC234" s="25">
        <v>0.55559999999999998</v>
      </c>
      <c r="BD234">
        <v>22.214285714300001</v>
      </c>
      <c r="BE234">
        <v>0</v>
      </c>
      <c r="BF234">
        <v>1.2616632860000001</v>
      </c>
      <c r="BG234">
        <v>0</v>
      </c>
    </row>
    <row r="235" spans="1:59" x14ac:dyDescent="0.35">
      <c r="A235" t="s">
        <v>347</v>
      </c>
      <c r="B235" s="20">
        <v>17.12</v>
      </c>
      <c r="C235" s="20">
        <v>1.1000000000000001</v>
      </c>
      <c r="D235" s="34">
        <v>6.8699999999999997E-2</v>
      </c>
      <c r="E235" s="18">
        <v>15.82</v>
      </c>
      <c r="F235" s="18">
        <v>15.5</v>
      </c>
      <c r="G235" s="20">
        <v>17.64</v>
      </c>
      <c r="H235">
        <v>16.02</v>
      </c>
      <c r="I235" s="16">
        <v>25941400</v>
      </c>
      <c r="J235" s="16">
        <v>431221784</v>
      </c>
      <c r="K235" s="21">
        <v>7518712</v>
      </c>
      <c r="L235">
        <v>19.420000000000002</v>
      </c>
      <c r="M235">
        <v>2.84</v>
      </c>
      <c r="N235">
        <v>14.04</v>
      </c>
      <c r="O235">
        <v>8.11</v>
      </c>
      <c r="P235">
        <v>18.71</v>
      </c>
      <c r="Q235">
        <v>18.71</v>
      </c>
      <c r="R235" s="22">
        <v>10.836499999999999</v>
      </c>
      <c r="S235" s="22">
        <v>9.3184000000000005</v>
      </c>
      <c r="T235" s="22">
        <v>9.0761000000000003</v>
      </c>
      <c r="U235" s="22">
        <v>6.3616000000000001</v>
      </c>
      <c r="V235" s="22">
        <v>11.8925488675</v>
      </c>
      <c r="W235" s="22">
        <v>10.089883817600001</v>
      </c>
      <c r="X235" s="22">
        <v>8.8274277936000001</v>
      </c>
      <c r="Y235" s="22">
        <v>7.2396787764999999</v>
      </c>
      <c r="Z235" s="22" t="s">
        <v>551</v>
      </c>
      <c r="AA235" s="22" t="s">
        <v>551</v>
      </c>
      <c r="AB235" s="24" t="s">
        <v>558</v>
      </c>
      <c r="AC235" s="22">
        <v>75.399134379299994</v>
      </c>
      <c r="AD235" s="23" t="s">
        <v>567</v>
      </c>
      <c r="AE235" s="22">
        <v>1.0589020919000001</v>
      </c>
      <c r="AF235" s="25">
        <v>8.6999999999999994E-2</v>
      </c>
      <c r="AG235" t="s">
        <v>482</v>
      </c>
      <c r="AH235" s="22">
        <v>142.5866618325</v>
      </c>
      <c r="AI235" s="24">
        <v>83.377077865299995</v>
      </c>
      <c r="AJ235" s="22">
        <v>-20.1224846894</v>
      </c>
      <c r="AK235" s="26">
        <v>28330990</v>
      </c>
      <c r="AL235" s="36">
        <v>20065980</v>
      </c>
      <c r="AM235" s="36">
        <v>16073530</v>
      </c>
      <c r="AN235" s="30">
        <v>410952135.69999999</v>
      </c>
      <c r="AO235" s="29">
        <v>284057960.33333302</v>
      </c>
      <c r="AP235" s="29">
        <v>222722787.65000001</v>
      </c>
      <c r="AQ235" s="24" t="s">
        <v>555</v>
      </c>
      <c r="AR235" s="24" t="s">
        <v>555</v>
      </c>
      <c r="AS235" s="24" t="s">
        <v>555</v>
      </c>
      <c r="AT235" s="27">
        <v>1.1508</v>
      </c>
      <c r="AU235" s="27">
        <v>0.92789999999999995</v>
      </c>
      <c r="AV235" s="27">
        <v>0.3896</v>
      </c>
      <c r="AW235" s="29">
        <v>3190458</v>
      </c>
      <c r="AX235" s="30">
        <v>-4106010.9997</v>
      </c>
      <c r="AY235" s="30">
        <v>-4426576</v>
      </c>
      <c r="AZ235" s="29">
        <v>14561659.0012</v>
      </c>
      <c r="BA235" s="29">
        <v>210681933.1318</v>
      </c>
      <c r="BB235">
        <v>-0.04</v>
      </c>
      <c r="BC235" s="25">
        <v>0.75</v>
      </c>
      <c r="BD235">
        <v>-428</v>
      </c>
      <c r="BE235">
        <v>0</v>
      </c>
      <c r="BF235">
        <v>45.052631578899998</v>
      </c>
      <c r="BG235">
        <v>0</v>
      </c>
    </row>
    <row r="236" spans="1:59" x14ac:dyDescent="0.35">
      <c r="A236" t="s">
        <v>349</v>
      </c>
      <c r="B236" s="18">
        <v>46.35</v>
      </c>
      <c r="C236" s="18">
        <v>-0.1</v>
      </c>
      <c r="D236" s="19">
        <v>-2.2000000000000001E-3</v>
      </c>
      <c r="E236" s="18">
        <v>46.4</v>
      </c>
      <c r="F236" s="18">
        <v>46.3</v>
      </c>
      <c r="G236" s="20">
        <v>46.6</v>
      </c>
      <c r="H236">
        <v>46.45</v>
      </c>
      <c r="I236" s="16">
        <v>220800</v>
      </c>
      <c r="J236" s="16">
        <v>10253160</v>
      </c>
      <c r="K236" s="35">
        <v>-1468160</v>
      </c>
      <c r="L236">
        <v>66</v>
      </c>
      <c r="M236">
        <v>37.700000000000003</v>
      </c>
      <c r="N236">
        <v>45.78</v>
      </c>
      <c r="O236">
        <v>38.880000000000003</v>
      </c>
      <c r="P236">
        <v>46.9</v>
      </c>
      <c r="Q236">
        <v>55.08</v>
      </c>
      <c r="R236" s="23">
        <v>49.045000000000002</v>
      </c>
      <c r="S236" s="23">
        <v>52.868000000000002</v>
      </c>
      <c r="T236" s="23">
        <v>54.018999999999998</v>
      </c>
      <c r="U236" s="23">
        <v>55.195</v>
      </c>
      <c r="V236" s="23">
        <v>48.977779160200001</v>
      </c>
      <c r="W236" s="23">
        <v>51.648171273700001</v>
      </c>
      <c r="X236" s="23">
        <v>52.872934155099998</v>
      </c>
      <c r="Y236" s="23">
        <v>51.810269481600002</v>
      </c>
      <c r="Z236" s="23" t="s">
        <v>480</v>
      </c>
      <c r="AA236" s="23" t="s">
        <v>480</v>
      </c>
      <c r="AB236" s="24" t="s">
        <v>558</v>
      </c>
      <c r="AC236" s="23">
        <v>30.169292804000001</v>
      </c>
      <c r="AD236" s="24" t="s">
        <v>552</v>
      </c>
      <c r="AE236" s="23">
        <v>-1.906670136</v>
      </c>
      <c r="AF236" s="25">
        <v>3.0700000000000002E-2</v>
      </c>
      <c r="AG236" t="s">
        <v>552</v>
      </c>
      <c r="AH236" s="23">
        <v>-91.785018100800002</v>
      </c>
      <c r="AI236" s="24">
        <v>19.890445402299999</v>
      </c>
      <c r="AJ236" s="24">
        <v>-80.172413793100006</v>
      </c>
      <c r="AK236" s="26">
        <v>224300</v>
      </c>
      <c r="AL236" s="26">
        <v>242673</v>
      </c>
      <c r="AM236" s="26">
        <v>403695</v>
      </c>
      <c r="AN236" s="30">
        <v>8663131</v>
      </c>
      <c r="AO236" s="30">
        <v>10254368.633333299</v>
      </c>
      <c r="AP236" s="30">
        <v>19451768.675000001</v>
      </c>
      <c r="AQ236" s="23" t="s">
        <v>570</v>
      </c>
      <c r="AR236" s="24" t="s">
        <v>555</v>
      </c>
      <c r="AS236" s="24" t="s">
        <v>555</v>
      </c>
      <c r="AT236" s="28">
        <v>-0.16259999999999999</v>
      </c>
      <c r="AU236" s="28">
        <v>-7.6700000000000004E-2</v>
      </c>
      <c r="AV236" s="28">
        <v>-1.38E-2</v>
      </c>
      <c r="AW236" s="30">
        <v>-3405650</v>
      </c>
      <c r="AX236" s="29">
        <v>38113524.5</v>
      </c>
      <c r="AY236" s="30">
        <v>-40065524</v>
      </c>
      <c r="AZ236" s="29">
        <v>48173992.5</v>
      </c>
      <c r="BA236" s="30">
        <v>-349463823.99790001</v>
      </c>
      <c r="BB236">
        <v>2.69</v>
      </c>
      <c r="BC236" s="25">
        <v>-0.2465</v>
      </c>
      <c r="BD236">
        <v>17.230483271400001</v>
      </c>
      <c r="BE236">
        <v>0</v>
      </c>
      <c r="BF236">
        <v>0.99741768880000004</v>
      </c>
      <c r="BG236">
        <v>0</v>
      </c>
    </row>
    <row r="237" spans="1:59" x14ac:dyDescent="0.35">
      <c r="A237" t="s">
        <v>639</v>
      </c>
      <c r="B237" s="18">
        <v>3.3</v>
      </c>
      <c r="C237" s="18">
        <v>-0.55000000000000004</v>
      </c>
      <c r="D237" s="19">
        <v>-0.1429</v>
      </c>
      <c r="E237" s="31">
        <v>3.85</v>
      </c>
      <c r="F237" s="18">
        <v>3.1</v>
      </c>
      <c r="G237" s="31">
        <v>3.85</v>
      </c>
      <c r="H237">
        <v>3.85</v>
      </c>
      <c r="I237" s="16">
        <v>2028000</v>
      </c>
      <c r="J237" s="16">
        <v>6936420</v>
      </c>
      <c r="K237" s="35">
        <v>-2404090</v>
      </c>
      <c r="L237">
        <v>4.95</v>
      </c>
      <c r="M237">
        <v>1.8</v>
      </c>
      <c r="N237">
        <v>2.2599999999999998</v>
      </c>
      <c r="O237">
        <v>2</v>
      </c>
      <c r="P237">
        <v>4.54</v>
      </c>
      <c r="Q237">
        <v>4.72</v>
      </c>
      <c r="R237" s="22">
        <v>2.5634999999999999</v>
      </c>
      <c r="S237" s="22">
        <v>2.3003999999999998</v>
      </c>
      <c r="T237" s="22">
        <v>2.2058</v>
      </c>
      <c r="U237" s="22">
        <v>2.3209499999999998</v>
      </c>
      <c r="V237" s="22">
        <v>2.7961935105000002</v>
      </c>
      <c r="W237" s="22">
        <v>2.4460093499000002</v>
      </c>
      <c r="X237" s="22">
        <v>2.3263725883999999</v>
      </c>
      <c r="Y237" s="22">
        <v>2.3231814474000001</v>
      </c>
      <c r="Z237" s="22" t="s">
        <v>551</v>
      </c>
      <c r="AA237" s="22" t="s">
        <v>551</v>
      </c>
      <c r="AB237" s="22" t="s">
        <v>551</v>
      </c>
      <c r="AC237" s="23">
        <v>55.631208471400001</v>
      </c>
      <c r="AD237" s="24" t="s">
        <v>552</v>
      </c>
      <c r="AE237" s="22">
        <v>0.23365945599999999</v>
      </c>
      <c r="AF237" s="25">
        <v>0.1782</v>
      </c>
      <c r="AG237" t="s">
        <v>482</v>
      </c>
      <c r="AH237" s="22">
        <v>77.977556745699999</v>
      </c>
      <c r="AI237" s="22">
        <v>59.548022598899998</v>
      </c>
      <c r="AJ237" s="23">
        <v>-55.932203389800002</v>
      </c>
      <c r="AK237" s="26">
        <v>6785000</v>
      </c>
      <c r="AL237" s="26">
        <v>4525933</v>
      </c>
      <c r="AM237" s="26">
        <v>3395950</v>
      </c>
      <c r="AN237" s="30">
        <v>17740652</v>
      </c>
      <c r="AO237" s="30">
        <v>11832416</v>
      </c>
      <c r="AP237" s="30">
        <v>8877485.5</v>
      </c>
      <c r="AQ237" s="23" t="s">
        <v>553</v>
      </c>
      <c r="AR237" s="24" t="s">
        <v>555</v>
      </c>
      <c r="AS237" s="24" t="s">
        <v>555</v>
      </c>
      <c r="AT237" s="27">
        <v>0.29409999999999997</v>
      </c>
      <c r="AU237" s="27">
        <v>0.60980000000000001</v>
      </c>
      <c r="AV237" s="28">
        <v>-0.26669999999999999</v>
      </c>
      <c r="AW237" s="30">
        <v>-10022770</v>
      </c>
      <c r="AX237" s="30">
        <v>-9930670</v>
      </c>
      <c r="AY237" s="30">
        <v>-9903100</v>
      </c>
      <c r="AZ237" s="30">
        <v>-9816810</v>
      </c>
      <c r="BA237" s="30">
        <v>-10050520</v>
      </c>
      <c r="BB237">
        <v>-0.03</v>
      </c>
      <c r="BC237" s="25">
        <v>-2</v>
      </c>
      <c r="BD237">
        <v>-110</v>
      </c>
      <c r="BE237">
        <v>0</v>
      </c>
      <c r="BF237">
        <v>0.89430894309999998</v>
      </c>
      <c r="BG237">
        <v>0</v>
      </c>
    </row>
    <row r="238" spans="1:59" x14ac:dyDescent="0.35">
      <c r="A238" t="s">
        <v>615</v>
      </c>
      <c r="B238" s="31">
        <v>2.5499999999999998</v>
      </c>
      <c r="C238" s="31">
        <v>0</v>
      </c>
      <c r="D238" s="32">
        <v>0</v>
      </c>
      <c r="E238" s="20">
        <v>2.56</v>
      </c>
      <c r="F238" s="31">
        <v>2.5499999999999998</v>
      </c>
      <c r="G238" s="20">
        <v>2.56</v>
      </c>
      <c r="H238">
        <v>2.5499999999999998</v>
      </c>
      <c r="I238" s="16">
        <v>23000</v>
      </c>
      <c r="J238" s="16">
        <v>58720</v>
      </c>
      <c r="K238" s="31">
        <v>0</v>
      </c>
      <c r="L238">
        <v>5.85</v>
      </c>
      <c r="M238">
        <v>2.4700000000000002</v>
      </c>
      <c r="N238">
        <v>2.48</v>
      </c>
      <c r="O238">
        <v>2.21</v>
      </c>
      <c r="P238">
        <v>2.9</v>
      </c>
      <c r="Q238">
        <v>3</v>
      </c>
      <c r="R238" s="23">
        <v>2.56</v>
      </c>
      <c r="S238" s="23">
        <v>2.621</v>
      </c>
      <c r="T238" s="23">
        <v>2.5992000000000002</v>
      </c>
      <c r="U238" s="23">
        <v>2.6139000000000001</v>
      </c>
      <c r="V238" s="23">
        <v>2.5833133297000002</v>
      </c>
      <c r="W238" s="23">
        <v>2.5945326830000002</v>
      </c>
      <c r="X238" s="23">
        <v>2.6021385864000002</v>
      </c>
      <c r="Y238" s="23">
        <v>2.6084452950000001</v>
      </c>
      <c r="Z238" s="22" t="s">
        <v>551</v>
      </c>
      <c r="AA238" s="24" t="s">
        <v>558</v>
      </c>
      <c r="AB238" s="24" t="s">
        <v>558</v>
      </c>
      <c r="AC238" s="23">
        <v>48.3339493135</v>
      </c>
      <c r="AD238" s="24" t="s">
        <v>552</v>
      </c>
      <c r="AE238" s="24">
        <v>-4.1247395000000003E-3</v>
      </c>
      <c r="AF238" s="25">
        <v>6.1499999999999999E-2</v>
      </c>
      <c r="AG238" t="s">
        <v>482</v>
      </c>
      <c r="AH238" s="24">
        <v>-21.630138948599999</v>
      </c>
      <c r="AI238" s="23">
        <v>13.227513227499999</v>
      </c>
      <c r="AJ238" s="24">
        <v>-87.301587301599994</v>
      </c>
      <c r="AK238" s="26">
        <v>145800</v>
      </c>
      <c r="AL238" s="26">
        <v>110333</v>
      </c>
      <c r="AM238" s="26">
        <v>96200</v>
      </c>
      <c r="AN238" s="30">
        <v>273244</v>
      </c>
      <c r="AO238" s="30">
        <v>215308.66666666599</v>
      </c>
      <c r="AP238" s="30">
        <v>195181</v>
      </c>
      <c r="AQ238" s="23" t="s">
        <v>560</v>
      </c>
      <c r="AR238" s="23" t="s">
        <v>561</v>
      </c>
      <c r="AS238" s="23" t="s">
        <v>652</v>
      </c>
      <c r="AT238" s="28">
        <v>-1.9199999999999998E-2</v>
      </c>
      <c r="AU238" s="27">
        <v>0.02</v>
      </c>
      <c r="AV238" s="33">
        <v>0</v>
      </c>
      <c r="AW238" s="24">
        <v>0</v>
      </c>
      <c r="AX238" s="24">
        <v>0</v>
      </c>
      <c r="AY238" s="30">
        <v>-18520</v>
      </c>
      <c r="AZ238" s="29">
        <v>67680</v>
      </c>
      <c r="BA238" s="30">
        <v>-2229870</v>
      </c>
      <c r="BB238">
        <v>0.01</v>
      </c>
      <c r="BC238" s="25">
        <v>-0.8</v>
      </c>
      <c r="BD238">
        <v>255</v>
      </c>
      <c r="BE238">
        <v>0</v>
      </c>
      <c r="BF238">
        <v>0.94444444439999997</v>
      </c>
      <c r="BG238">
        <v>0</v>
      </c>
    </row>
    <row r="239" spans="1:59" x14ac:dyDescent="0.35">
      <c r="A239" t="s">
        <v>351</v>
      </c>
      <c r="B239" s="18">
        <v>4.8</v>
      </c>
      <c r="C239" s="18">
        <v>-0.01</v>
      </c>
      <c r="D239" s="19">
        <v>-2.0999999999999999E-3</v>
      </c>
      <c r="E239" s="18">
        <v>4.8</v>
      </c>
      <c r="F239" s="18">
        <v>4.78</v>
      </c>
      <c r="G239" s="31">
        <v>4.8099999999999996</v>
      </c>
      <c r="H239">
        <v>4.8099999999999996</v>
      </c>
      <c r="I239" s="16">
        <v>187000</v>
      </c>
      <c r="J239" s="16">
        <v>897570</v>
      </c>
      <c r="K239" s="21">
        <v>422500</v>
      </c>
      <c r="L239">
        <v>5.47</v>
      </c>
      <c r="M239">
        <v>4.22</v>
      </c>
      <c r="N239">
        <v>4.66</v>
      </c>
      <c r="O239">
        <v>4.4800000000000004</v>
      </c>
      <c r="P239">
        <v>4.88</v>
      </c>
      <c r="Q239">
        <v>5.0599999999999996</v>
      </c>
      <c r="R239" s="23">
        <v>4.8550000000000004</v>
      </c>
      <c r="S239" s="23">
        <v>4.8872</v>
      </c>
      <c r="T239" s="23">
        <v>4.8379000000000003</v>
      </c>
      <c r="U239" s="22">
        <v>4.6775000000000002</v>
      </c>
      <c r="V239" s="23">
        <v>4.8452913812</v>
      </c>
      <c r="W239" s="23">
        <v>4.8550867942</v>
      </c>
      <c r="X239" s="23">
        <v>4.8123311553999999</v>
      </c>
      <c r="Y239" s="22">
        <v>4.7386482315</v>
      </c>
      <c r="Z239" s="24" t="s">
        <v>558</v>
      </c>
      <c r="AA239" s="24" t="s">
        <v>558</v>
      </c>
      <c r="AB239" s="24" t="s">
        <v>558</v>
      </c>
      <c r="AC239" s="23">
        <v>43.869620121300002</v>
      </c>
      <c r="AD239" s="24" t="s">
        <v>552</v>
      </c>
      <c r="AE239" s="24">
        <v>-7.3177644000000002E-3</v>
      </c>
      <c r="AF239" s="25">
        <v>1.1599999999999999E-2</v>
      </c>
      <c r="AG239" t="s">
        <v>481</v>
      </c>
      <c r="AH239" s="23">
        <v>-71.330589849099994</v>
      </c>
      <c r="AI239" s="22">
        <v>59.047619047600001</v>
      </c>
      <c r="AJ239" s="24">
        <v>-42.857142857100001</v>
      </c>
      <c r="AK239" s="36">
        <v>123500</v>
      </c>
      <c r="AL239" s="26">
        <v>476400</v>
      </c>
      <c r="AM239" s="26">
        <v>407450</v>
      </c>
      <c r="AN239" s="29">
        <v>533322</v>
      </c>
      <c r="AO239" s="30">
        <v>2282286</v>
      </c>
      <c r="AP239" s="30">
        <v>1954856.5</v>
      </c>
      <c r="AQ239" s="24" t="s">
        <v>562</v>
      </c>
      <c r="AR239" s="24" t="s">
        <v>555</v>
      </c>
      <c r="AS239" s="24" t="s">
        <v>555</v>
      </c>
      <c r="AT239" s="28">
        <v>-3.4200000000000001E-2</v>
      </c>
      <c r="AU239" s="28">
        <v>-4.1000000000000003E-3</v>
      </c>
      <c r="AV239" s="28">
        <v>-1.6400000000000001E-2</v>
      </c>
      <c r="AW239" s="29">
        <v>628870</v>
      </c>
      <c r="AX239" s="29">
        <v>18396500.000300001</v>
      </c>
      <c r="AY239" s="29">
        <v>21262940.000100002</v>
      </c>
      <c r="AZ239" s="29">
        <v>45902878.000100002</v>
      </c>
      <c r="BA239" s="29">
        <v>165488761.9998</v>
      </c>
      <c r="BB239">
        <v>0.28999999999999998</v>
      </c>
      <c r="BC239" s="25">
        <v>7.4099999999999999E-2</v>
      </c>
      <c r="BD239">
        <v>16.551724137899999</v>
      </c>
      <c r="BE239">
        <v>0</v>
      </c>
      <c r="BF239">
        <v>1.6161616162000001</v>
      </c>
      <c r="BG239">
        <v>0</v>
      </c>
    </row>
    <row r="240" spans="1:59" x14ac:dyDescent="0.35">
      <c r="A240" t="s">
        <v>353</v>
      </c>
      <c r="B240" s="18">
        <v>19.899999999999999</v>
      </c>
      <c r="C240" s="18">
        <v>-0.2</v>
      </c>
      <c r="D240" s="19">
        <v>-0.01</v>
      </c>
      <c r="E240" s="18">
        <v>19.940000000000001</v>
      </c>
      <c r="F240" s="18">
        <v>19.899999999999999</v>
      </c>
      <c r="G240" s="31">
        <v>20.100000000000001</v>
      </c>
      <c r="H240">
        <v>20.100000000000001</v>
      </c>
      <c r="I240" s="16">
        <v>1780600</v>
      </c>
      <c r="J240" s="16">
        <v>35504045</v>
      </c>
      <c r="K240" s="35">
        <v>-10186892</v>
      </c>
      <c r="L240">
        <v>27.4</v>
      </c>
      <c r="M240">
        <v>19.899999999999999</v>
      </c>
      <c r="N240">
        <v>19.899999999999999</v>
      </c>
      <c r="O240">
        <v>19.899999999999999</v>
      </c>
      <c r="P240">
        <v>20.420000000000002</v>
      </c>
      <c r="Q240">
        <v>21.38</v>
      </c>
      <c r="R240" s="23">
        <v>20.577500000000001</v>
      </c>
      <c r="S240" s="23">
        <v>20.937999999999999</v>
      </c>
      <c r="T240" s="23">
        <v>22.825500000000002</v>
      </c>
      <c r="U240" s="23">
        <v>23.7075</v>
      </c>
      <c r="V240" s="23">
        <v>20.482586983800001</v>
      </c>
      <c r="W240" s="23">
        <v>21.152579134300002</v>
      </c>
      <c r="X240" s="23">
        <v>22.145547344099999</v>
      </c>
      <c r="Y240" s="23">
        <v>23.363415312600001</v>
      </c>
      <c r="Z240" s="23" t="s">
        <v>480</v>
      </c>
      <c r="AA240" s="24" t="s">
        <v>558</v>
      </c>
      <c r="AB240" s="23" t="s">
        <v>480</v>
      </c>
      <c r="AC240" s="23">
        <v>39.402727795099999</v>
      </c>
      <c r="AD240" s="24" t="s">
        <v>552</v>
      </c>
      <c r="AE240" s="24">
        <v>-0.24680943969999999</v>
      </c>
      <c r="AF240" s="25">
        <v>2.46E-2</v>
      </c>
      <c r="AG240" t="s">
        <v>481</v>
      </c>
      <c r="AH240" s="23">
        <v>-134.21092449689999</v>
      </c>
      <c r="AI240" s="23">
        <v>11.1111111111</v>
      </c>
      <c r="AJ240" s="23">
        <v>-100</v>
      </c>
      <c r="AK240" s="26">
        <v>2023900</v>
      </c>
      <c r="AL240" s="26">
        <v>2260727</v>
      </c>
      <c r="AM240" s="26">
        <v>2580605</v>
      </c>
      <c r="AN240" s="30">
        <v>39652635.299999997</v>
      </c>
      <c r="AO240" s="30">
        <v>45245064.533333302</v>
      </c>
      <c r="AP240" s="30">
        <v>52300940.899999999</v>
      </c>
      <c r="AQ240" s="23" t="s">
        <v>570</v>
      </c>
      <c r="AR240" s="23" t="s">
        <v>571</v>
      </c>
      <c r="AS240" s="24" t="s">
        <v>555</v>
      </c>
      <c r="AT240" s="28">
        <v>-6.5699999999999995E-2</v>
      </c>
      <c r="AU240" s="28">
        <v>-4.7800000000000002E-2</v>
      </c>
      <c r="AV240" s="28">
        <v>-5.0000000000000001E-3</v>
      </c>
      <c r="AW240" s="30">
        <v>-46710933</v>
      </c>
      <c r="AX240" s="30">
        <v>-24963094</v>
      </c>
      <c r="AY240" s="30">
        <v>-383324039</v>
      </c>
      <c r="AZ240" s="30">
        <v>-938947789</v>
      </c>
      <c r="BA240" s="30">
        <v>-2074987369</v>
      </c>
      <c r="BB240">
        <v>1.42</v>
      </c>
      <c r="BC240" s="25">
        <v>-5.33E-2</v>
      </c>
      <c r="BD240">
        <v>14.014084507</v>
      </c>
      <c r="BE240">
        <v>0</v>
      </c>
      <c r="BF240">
        <v>1.2398753894000001</v>
      </c>
      <c r="BG240">
        <v>0</v>
      </c>
    </row>
    <row r="241" spans="1:59" x14ac:dyDescent="0.35">
      <c r="A241" t="s">
        <v>355</v>
      </c>
      <c r="B241" s="20">
        <v>0.51</v>
      </c>
      <c r="C241" s="20">
        <v>0.01</v>
      </c>
      <c r="D241" s="34">
        <v>0.02</v>
      </c>
      <c r="E241" s="31">
        <v>0.5</v>
      </c>
      <c r="F241" s="18">
        <v>0.495</v>
      </c>
      <c r="G241" s="20">
        <v>0.52</v>
      </c>
      <c r="H241">
        <v>0.5</v>
      </c>
      <c r="I241" s="16">
        <v>6220000</v>
      </c>
      <c r="J241" s="16">
        <v>3145205</v>
      </c>
      <c r="K241" s="31">
        <v>0</v>
      </c>
      <c r="L241">
        <v>0.85</v>
      </c>
      <c r="M241">
        <v>0.46</v>
      </c>
      <c r="N241">
        <v>0.5</v>
      </c>
      <c r="O241">
        <v>0.48249999999999998</v>
      </c>
      <c r="P241">
        <v>0.52</v>
      </c>
      <c r="Q241">
        <v>0.56000000000000005</v>
      </c>
      <c r="R241" s="23">
        <v>0.52849999999999997</v>
      </c>
      <c r="S241" s="23">
        <v>0.56679999999999997</v>
      </c>
      <c r="T241" s="23">
        <v>0.54459999999999997</v>
      </c>
      <c r="U241" s="23">
        <v>0.57927499999999998</v>
      </c>
      <c r="V241" s="23">
        <v>0.52814958339999996</v>
      </c>
      <c r="W241" s="23">
        <v>0.5469648225</v>
      </c>
      <c r="X241" s="23">
        <v>0.55279772959999995</v>
      </c>
      <c r="Y241" s="23">
        <v>0.55499985880000002</v>
      </c>
      <c r="Z241" s="23" t="s">
        <v>480</v>
      </c>
      <c r="AA241" s="23" t="s">
        <v>480</v>
      </c>
      <c r="AB241" s="22" t="s">
        <v>551</v>
      </c>
      <c r="AC241" s="23">
        <v>40.432563407000004</v>
      </c>
      <c r="AD241" s="24" t="s">
        <v>552</v>
      </c>
      <c r="AE241" s="24">
        <v>-1.61135601E-2</v>
      </c>
      <c r="AF241" s="25">
        <v>4.2599999999999999E-2</v>
      </c>
      <c r="AG241" t="s">
        <v>552</v>
      </c>
      <c r="AH241" s="23">
        <v>-87.831301992600004</v>
      </c>
      <c r="AI241" s="22">
        <v>24.475524475499999</v>
      </c>
      <c r="AJ241" s="22">
        <v>-72.727272727300004</v>
      </c>
      <c r="AK241" s="36">
        <v>4465900</v>
      </c>
      <c r="AL241" s="36">
        <v>3853600</v>
      </c>
      <c r="AM241" s="36">
        <v>3668300</v>
      </c>
      <c r="AN241" s="29">
        <v>1930341.5</v>
      </c>
      <c r="AO241" s="29">
        <v>1752960.33333333</v>
      </c>
      <c r="AP241" s="29">
        <v>1732553.75</v>
      </c>
      <c r="AQ241" s="24" t="s">
        <v>555</v>
      </c>
      <c r="AR241" s="24" t="s">
        <v>555</v>
      </c>
      <c r="AS241" s="24" t="s">
        <v>555</v>
      </c>
      <c r="AT241" s="28">
        <v>-0.1774</v>
      </c>
      <c r="AU241" s="28">
        <v>-7.2700000000000001E-2</v>
      </c>
      <c r="AV241" s="33">
        <v>0</v>
      </c>
      <c r="AW241" s="30">
        <v>-397000</v>
      </c>
      <c r="AX241" s="30">
        <v>-605520</v>
      </c>
      <c r="AY241" s="29">
        <v>150700</v>
      </c>
      <c r="AZ241" s="29">
        <v>588490.00009999995</v>
      </c>
      <c r="BA241" s="29">
        <v>15105160.000299999</v>
      </c>
      <c r="BB241">
        <v>0.02</v>
      </c>
      <c r="BC241" s="25">
        <v>3</v>
      </c>
      <c r="BD241">
        <v>25.5</v>
      </c>
      <c r="BE241">
        <v>0</v>
      </c>
      <c r="BF241">
        <v>0.77272727269999997</v>
      </c>
      <c r="BG241">
        <v>0</v>
      </c>
    </row>
    <row r="242" spans="1:59" x14ac:dyDescent="0.35">
      <c r="A242" t="s">
        <v>357</v>
      </c>
      <c r="B242" s="20">
        <v>2</v>
      </c>
      <c r="C242" s="20">
        <v>7.0000000000000007E-2</v>
      </c>
      <c r="D242" s="34">
        <v>3.6299999999999999E-2</v>
      </c>
      <c r="E242" s="18">
        <v>1.91</v>
      </c>
      <c r="F242" s="18">
        <v>1.9</v>
      </c>
      <c r="G242" s="20">
        <v>2.06</v>
      </c>
      <c r="H242">
        <v>1.93</v>
      </c>
      <c r="I242" s="16">
        <v>1419000</v>
      </c>
      <c r="J242" s="16">
        <v>2818280</v>
      </c>
      <c r="K242" s="21">
        <v>202600</v>
      </c>
      <c r="L242">
        <v>2.78</v>
      </c>
      <c r="M242">
        <v>1.61</v>
      </c>
      <c r="N242">
        <v>1.92</v>
      </c>
      <c r="O242">
        <v>1.81</v>
      </c>
      <c r="P242">
        <v>2.0299999999999998</v>
      </c>
      <c r="Q242">
        <v>2.12</v>
      </c>
      <c r="R242" s="22">
        <v>1.9955000000000001</v>
      </c>
      <c r="S242" s="23">
        <v>2.1059999999999999</v>
      </c>
      <c r="T242" s="23">
        <v>2.0221</v>
      </c>
      <c r="U242" s="22">
        <v>1.8933</v>
      </c>
      <c r="V242" s="22">
        <v>1.9972794798</v>
      </c>
      <c r="W242" s="23">
        <v>2.0406017998000001</v>
      </c>
      <c r="X242" s="23">
        <v>2.0119068369000002</v>
      </c>
      <c r="Y242" s="22">
        <v>1.9264128190000001</v>
      </c>
      <c r="Z242" s="23" t="s">
        <v>480</v>
      </c>
      <c r="AA242" s="23" t="s">
        <v>480</v>
      </c>
      <c r="AB242" s="22" t="s">
        <v>551</v>
      </c>
      <c r="AC242" s="23">
        <v>47.839792329799998</v>
      </c>
      <c r="AD242" s="24" t="s">
        <v>552</v>
      </c>
      <c r="AE242" s="24">
        <v>-3.9086366800000001E-2</v>
      </c>
      <c r="AF242" s="25">
        <v>3.7100000000000001E-2</v>
      </c>
      <c r="AG242" t="s">
        <v>552</v>
      </c>
      <c r="AH242" s="24">
        <v>-4.4150110375000002</v>
      </c>
      <c r="AI242" s="22">
        <v>34.166666666700003</v>
      </c>
      <c r="AJ242" s="22">
        <v>-37.5</v>
      </c>
      <c r="AK242" s="36">
        <v>1132500</v>
      </c>
      <c r="AL242" s="36">
        <v>949267</v>
      </c>
      <c r="AM242" s="36">
        <v>873050</v>
      </c>
      <c r="AN242" s="29">
        <v>1912899</v>
      </c>
      <c r="AO242" s="29">
        <v>1658548</v>
      </c>
      <c r="AP242" s="29">
        <v>1567141.5</v>
      </c>
      <c r="AQ242" s="24" t="s">
        <v>555</v>
      </c>
      <c r="AR242" s="24" t="s">
        <v>555</v>
      </c>
      <c r="AS242" s="24" t="s">
        <v>555</v>
      </c>
      <c r="AT242" s="28">
        <v>-5.6599999999999998E-2</v>
      </c>
      <c r="AU242" s="28">
        <v>-9.9000000000000008E-3</v>
      </c>
      <c r="AV242" s="27">
        <v>2.5600000000000001E-2</v>
      </c>
      <c r="AW242" s="29">
        <v>2967870</v>
      </c>
      <c r="AX242" s="29">
        <v>7243560</v>
      </c>
      <c r="AY242" s="29">
        <v>8465580.0000999998</v>
      </c>
      <c r="AZ242" s="29">
        <v>8686800.0004999992</v>
      </c>
      <c r="BA242" s="29">
        <v>12846537.0606</v>
      </c>
      <c r="BB242">
        <v>0.36</v>
      </c>
      <c r="BC242" s="25">
        <v>0.2414</v>
      </c>
      <c r="BD242">
        <v>5.5555555555999998</v>
      </c>
      <c r="BE242">
        <v>0</v>
      </c>
      <c r="BF242">
        <v>0.74074074069999996</v>
      </c>
      <c r="BG242">
        <v>0</v>
      </c>
    </row>
    <row r="243" spans="1:59" x14ac:dyDescent="0.35">
      <c r="A243" t="s">
        <v>602</v>
      </c>
      <c r="B243" s="18">
        <v>3.61</v>
      </c>
      <c r="C243" s="18">
        <v>-0.16</v>
      </c>
      <c r="D243" s="19">
        <v>-4.24E-2</v>
      </c>
      <c r="E243" s="18">
        <v>3.75</v>
      </c>
      <c r="F243" s="18">
        <v>3.5</v>
      </c>
      <c r="G243" s="18">
        <v>3.75</v>
      </c>
      <c r="H243">
        <v>3.77</v>
      </c>
      <c r="I243" s="16">
        <v>132000</v>
      </c>
      <c r="J243" s="16">
        <v>469210</v>
      </c>
      <c r="K243" s="21">
        <v>55000</v>
      </c>
      <c r="L243">
        <v>5.82</v>
      </c>
      <c r="M243">
        <v>2.72</v>
      </c>
      <c r="N243">
        <v>3.49</v>
      </c>
      <c r="O243">
        <v>3.25</v>
      </c>
      <c r="P243">
        <v>3.84</v>
      </c>
      <c r="Q243">
        <v>4.7</v>
      </c>
      <c r="R243" s="23">
        <v>3.7694999999999999</v>
      </c>
      <c r="S243" s="23">
        <v>4.08</v>
      </c>
      <c r="T243" s="23">
        <v>4.3369999999999997</v>
      </c>
      <c r="U243" s="23">
        <v>4.2193500000000004</v>
      </c>
      <c r="V243" s="23">
        <v>3.8005036183000001</v>
      </c>
      <c r="W243" s="23">
        <v>4.025905925</v>
      </c>
      <c r="X243" s="23">
        <v>4.1759143694</v>
      </c>
      <c r="Y243" s="23">
        <v>4.1571396264000002</v>
      </c>
      <c r="Z243" s="23" t="s">
        <v>480</v>
      </c>
      <c r="AA243" s="23" t="s">
        <v>480</v>
      </c>
      <c r="AB243" s="23" t="s">
        <v>480</v>
      </c>
      <c r="AC243" s="23">
        <v>44.207200229400001</v>
      </c>
      <c r="AD243" s="24" t="s">
        <v>552</v>
      </c>
      <c r="AE243" s="24">
        <v>-0.1221043658</v>
      </c>
      <c r="AF243" s="25">
        <v>8.9700000000000002E-2</v>
      </c>
      <c r="AG243" t="s">
        <v>482</v>
      </c>
      <c r="AH243" s="23">
        <v>-66.599394551000003</v>
      </c>
      <c r="AI243" s="24">
        <v>13.407821229</v>
      </c>
      <c r="AJ243" s="23">
        <v>-88.826815642499994</v>
      </c>
      <c r="AK243" s="26">
        <v>474700</v>
      </c>
      <c r="AL243" s="26">
        <v>322400</v>
      </c>
      <c r="AM243" s="26">
        <v>248600</v>
      </c>
      <c r="AN243" s="30">
        <v>2041440</v>
      </c>
      <c r="AO243" s="30">
        <v>1382534</v>
      </c>
      <c r="AP243" s="30">
        <v>1063326</v>
      </c>
      <c r="AQ243" s="24" t="s">
        <v>555</v>
      </c>
      <c r="AR243" s="24" t="s">
        <v>555</v>
      </c>
      <c r="AS243" s="24" t="s">
        <v>555</v>
      </c>
      <c r="AT243" s="28">
        <v>-0.1108</v>
      </c>
      <c r="AU243" s="28">
        <v>-0.05</v>
      </c>
      <c r="AV243" s="28">
        <v>-6.9599999999999995E-2</v>
      </c>
      <c r="AW243" s="29">
        <v>55000</v>
      </c>
      <c r="AX243" s="29">
        <v>81460</v>
      </c>
      <c r="AY243" s="29">
        <v>58680</v>
      </c>
      <c r="AZ243" s="29">
        <v>211680</v>
      </c>
      <c r="BA243" s="29">
        <v>12134653</v>
      </c>
      <c r="BB243">
        <v>-7.0000000000000007E-2</v>
      </c>
      <c r="BC243" s="25">
        <v>0.125</v>
      </c>
      <c r="BD243">
        <v>-51.571428571399998</v>
      </c>
      <c r="BE243">
        <v>0</v>
      </c>
      <c r="BF243">
        <v>0.53560830859999997</v>
      </c>
      <c r="BG243">
        <v>0</v>
      </c>
    </row>
    <row r="244" spans="1:59" x14ac:dyDescent="0.35">
      <c r="A244" t="s">
        <v>359</v>
      </c>
      <c r="B244" s="18">
        <v>94</v>
      </c>
      <c r="C244" s="18">
        <v>-0.15</v>
      </c>
      <c r="D244" s="19">
        <v>-1.6000000000000001E-3</v>
      </c>
      <c r="E244" s="31">
        <v>94.15</v>
      </c>
      <c r="F244" s="18">
        <v>93</v>
      </c>
      <c r="G244" s="20">
        <v>94.2</v>
      </c>
      <c r="H244">
        <v>94.15</v>
      </c>
      <c r="I244" s="16">
        <v>696600</v>
      </c>
      <c r="J244" s="16">
        <v>65517514</v>
      </c>
      <c r="K244" s="35">
        <v>-30316863.5</v>
      </c>
      <c r="L244">
        <v>108.1</v>
      </c>
      <c r="M244">
        <v>73.8</v>
      </c>
      <c r="N244">
        <v>93.5</v>
      </c>
      <c r="O244">
        <v>90.48</v>
      </c>
      <c r="P244">
        <v>95.45</v>
      </c>
      <c r="Q244">
        <v>99.25</v>
      </c>
      <c r="R244" s="23">
        <v>95.575000000000003</v>
      </c>
      <c r="S244" s="23">
        <v>95.902000000000001</v>
      </c>
      <c r="T244" s="23">
        <v>96.031499999999994</v>
      </c>
      <c r="U244" s="22">
        <v>91.616</v>
      </c>
      <c r="V244" s="23">
        <v>95.4747146813</v>
      </c>
      <c r="W244" s="23">
        <v>95.721261263100004</v>
      </c>
      <c r="X244" s="23">
        <v>94.730834743900004</v>
      </c>
      <c r="Y244" s="22">
        <v>91.627690038599994</v>
      </c>
      <c r="Z244" s="23" t="s">
        <v>480</v>
      </c>
      <c r="AA244" s="24" t="s">
        <v>558</v>
      </c>
      <c r="AB244" s="24" t="s">
        <v>558</v>
      </c>
      <c r="AC244" s="23">
        <v>40.038829704400001</v>
      </c>
      <c r="AD244" s="24" t="s">
        <v>552</v>
      </c>
      <c r="AE244" s="23">
        <v>-0.42759916180000002</v>
      </c>
      <c r="AF244" s="25">
        <v>0.02</v>
      </c>
      <c r="AG244" t="s">
        <v>481</v>
      </c>
      <c r="AH244" s="23">
        <v>-132.9806639912</v>
      </c>
      <c r="AI244" s="23">
        <v>14.839181286600001</v>
      </c>
      <c r="AJ244" s="22">
        <v>-79.166666666699996</v>
      </c>
      <c r="AK244" s="36">
        <v>626024</v>
      </c>
      <c r="AL244" s="36">
        <v>585571</v>
      </c>
      <c r="AM244" s="36">
        <v>586770</v>
      </c>
      <c r="AN244" s="29">
        <v>49504687.899999999</v>
      </c>
      <c r="AO244" s="29">
        <v>49025598.533333302</v>
      </c>
      <c r="AP244" s="29">
        <v>51011398.100000001</v>
      </c>
      <c r="AQ244" s="23" t="s">
        <v>564</v>
      </c>
      <c r="AR244" s="24" t="s">
        <v>555</v>
      </c>
      <c r="AS244" s="24" t="s">
        <v>555</v>
      </c>
      <c r="AT244" s="28">
        <v>-2.29E-2</v>
      </c>
      <c r="AU244" s="28">
        <v>-6.3E-3</v>
      </c>
      <c r="AV244" s="28">
        <v>-1.78E-2</v>
      </c>
      <c r="AW244" s="30">
        <v>-130265724</v>
      </c>
      <c r="AX244" s="30">
        <v>-333450557.5</v>
      </c>
      <c r="AY244" s="30">
        <v>-487875327</v>
      </c>
      <c r="AZ244" s="30">
        <v>-999650277</v>
      </c>
      <c r="BA244" s="30">
        <v>-2814576688.5005002</v>
      </c>
      <c r="BB244">
        <v>3.62</v>
      </c>
      <c r="BC244" s="25">
        <v>7.4200000000000002E-2</v>
      </c>
      <c r="BD244">
        <v>25.9668508287</v>
      </c>
      <c r="BE244">
        <v>0</v>
      </c>
      <c r="BF244">
        <v>2.5938189844999999</v>
      </c>
      <c r="BG244">
        <v>0</v>
      </c>
    </row>
    <row r="245" spans="1:59" x14ac:dyDescent="0.35">
      <c r="A245" t="s">
        <v>361</v>
      </c>
      <c r="B245" s="18">
        <v>3.45</v>
      </c>
      <c r="C245" s="18">
        <v>-0.02</v>
      </c>
      <c r="D245" s="19">
        <v>-5.7999999999999996E-3</v>
      </c>
      <c r="E245" s="18">
        <v>3.45</v>
      </c>
      <c r="F245" s="18">
        <v>3.45</v>
      </c>
      <c r="G245" s="20">
        <v>3.48</v>
      </c>
      <c r="H245">
        <v>3.47</v>
      </c>
      <c r="I245" s="16">
        <v>179000</v>
      </c>
      <c r="J245" s="16">
        <v>618720</v>
      </c>
      <c r="K245" s="35">
        <v>-207210</v>
      </c>
      <c r="L245">
        <v>4.49</v>
      </c>
      <c r="M245">
        <v>2.86</v>
      </c>
      <c r="N245">
        <v>3.42</v>
      </c>
      <c r="O245">
        <v>3.26</v>
      </c>
      <c r="P245">
        <v>3.62</v>
      </c>
      <c r="Q245">
        <v>4.13</v>
      </c>
      <c r="R245" s="23">
        <v>3.7290000000000001</v>
      </c>
      <c r="S245" s="23">
        <v>3.9176000000000002</v>
      </c>
      <c r="T245" s="23">
        <v>3.9230999999999998</v>
      </c>
      <c r="U245" s="23">
        <v>3.6939000000000002</v>
      </c>
      <c r="V245" s="23">
        <v>3.6900034863000002</v>
      </c>
      <c r="W245" s="23">
        <v>3.8265609980000002</v>
      </c>
      <c r="X245" s="23">
        <v>3.827197736</v>
      </c>
      <c r="Y245" s="23">
        <v>3.7324852202000001</v>
      </c>
      <c r="Z245" s="23" t="s">
        <v>480</v>
      </c>
      <c r="AA245" s="23" t="s">
        <v>480</v>
      </c>
      <c r="AB245" s="24" t="s">
        <v>558</v>
      </c>
      <c r="AC245" s="23">
        <v>29.010754872100001</v>
      </c>
      <c r="AD245" s="22" t="s">
        <v>577</v>
      </c>
      <c r="AE245" s="24">
        <v>-0.1126049046</v>
      </c>
      <c r="AF245" s="25">
        <v>3.3099999999999997E-2</v>
      </c>
      <c r="AG245" t="s">
        <v>552</v>
      </c>
      <c r="AH245" s="23">
        <v>-113.887472378</v>
      </c>
      <c r="AI245" s="24">
        <v>11.7093645969</v>
      </c>
      <c r="AJ245" s="23">
        <v>-89.795918367300004</v>
      </c>
      <c r="AK245" s="26">
        <v>622400</v>
      </c>
      <c r="AL245" s="26">
        <v>665933</v>
      </c>
      <c r="AM245" s="26">
        <v>701650</v>
      </c>
      <c r="AN245" s="30">
        <v>1956010</v>
      </c>
      <c r="AO245" s="30">
        <v>2245466.66666666</v>
      </c>
      <c r="AP245" s="30">
        <v>2488654.5</v>
      </c>
      <c r="AQ245" s="24" t="s">
        <v>573</v>
      </c>
      <c r="AR245" s="24" t="s">
        <v>555</v>
      </c>
      <c r="AS245" s="24" t="s">
        <v>555</v>
      </c>
      <c r="AT245" s="28">
        <v>-0.13320000000000001</v>
      </c>
      <c r="AU245" s="28">
        <v>-0.13100000000000001</v>
      </c>
      <c r="AV245" s="28">
        <v>-1.7100000000000001E-2</v>
      </c>
      <c r="AW245" s="29">
        <v>653860</v>
      </c>
      <c r="AX245" s="29">
        <v>2181960</v>
      </c>
      <c r="AY245" s="29">
        <v>3660809.9994999999</v>
      </c>
      <c r="AZ245" s="29">
        <v>2150039.9989</v>
      </c>
      <c r="BA245" s="30">
        <v>-60710564.001199998</v>
      </c>
      <c r="BB245">
        <v>0.02</v>
      </c>
      <c r="BC245" s="25">
        <v>-0.92310000000000003</v>
      </c>
      <c r="BD245">
        <v>172.5</v>
      </c>
      <c r="BE245">
        <v>0</v>
      </c>
      <c r="BF245">
        <v>1.3218390805</v>
      </c>
      <c r="BG245">
        <v>0</v>
      </c>
    </row>
    <row r="246" spans="1:59" x14ac:dyDescent="0.35">
      <c r="A246" t="s">
        <v>473</v>
      </c>
      <c r="B246" s="20">
        <v>6.05</v>
      </c>
      <c r="C246" s="20">
        <v>0.17</v>
      </c>
      <c r="D246" s="34">
        <v>2.8899999999999999E-2</v>
      </c>
      <c r="E246" s="20">
        <v>5.9</v>
      </c>
      <c r="F246" s="18">
        <v>5.85</v>
      </c>
      <c r="G246" s="20">
        <v>6.05</v>
      </c>
      <c r="H246">
        <v>5.88</v>
      </c>
      <c r="I246" s="16">
        <v>184400</v>
      </c>
      <c r="J246" s="16">
        <v>1098430</v>
      </c>
      <c r="K246" s="21">
        <v>580850</v>
      </c>
      <c r="L246">
        <v>6.6</v>
      </c>
      <c r="M246">
        <v>5.4</v>
      </c>
      <c r="N246">
        <v>5.86</v>
      </c>
      <c r="O246">
        <v>5.58</v>
      </c>
      <c r="P246">
        <v>6.16</v>
      </c>
      <c r="Q246">
        <v>6.4</v>
      </c>
      <c r="R246" s="22">
        <v>5.9980000000000002</v>
      </c>
      <c r="S246" s="22">
        <v>5.8331999999999997</v>
      </c>
      <c r="T246" s="22">
        <v>5.9275000000000002</v>
      </c>
      <c r="U246" s="22">
        <v>5.9149384999999999</v>
      </c>
      <c r="V246" s="22">
        <v>5.9937781589999997</v>
      </c>
      <c r="W246" s="22">
        <v>5.9141343206999997</v>
      </c>
      <c r="X246" s="22">
        <v>5.9047907156999999</v>
      </c>
      <c r="Y246" s="22">
        <v>5.8969608954000003</v>
      </c>
      <c r="Z246" s="22" t="s">
        <v>551</v>
      </c>
      <c r="AA246" s="24" t="s">
        <v>558</v>
      </c>
      <c r="AB246" s="24" t="s">
        <v>558</v>
      </c>
      <c r="AC246" s="22">
        <v>52.247148451500003</v>
      </c>
      <c r="AD246" s="24" t="s">
        <v>552</v>
      </c>
      <c r="AE246" s="24">
        <v>8.4036508300000007E-2</v>
      </c>
      <c r="AF246" s="25">
        <v>4.0500000000000001E-2</v>
      </c>
      <c r="AG246" t="s">
        <v>552</v>
      </c>
      <c r="AH246" s="24">
        <v>3.0207512476999998</v>
      </c>
      <c r="AI246" s="23">
        <v>45.899122806999998</v>
      </c>
      <c r="AJ246" s="22">
        <v>-46.052631578899998</v>
      </c>
      <c r="AK246" s="26">
        <v>236100</v>
      </c>
      <c r="AL246" s="26">
        <v>685340</v>
      </c>
      <c r="AM246" s="26">
        <v>536175</v>
      </c>
      <c r="AN246" s="30">
        <v>1270823.3999999999</v>
      </c>
      <c r="AO246" s="30">
        <v>4072742</v>
      </c>
      <c r="AP246" s="30">
        <v>3181151.2</v>
      </c>
      <c r="AQ246" s="22" t="s">
        <v>566</v>
      </c>
      <c r="AR246" s="22" t="s">
        <v>572</v>
      </c>
      <c r="AS246" s="24" t="s">
        <v>555</v>
      </c>
      <c r="AT246" s="27">
        <v>8.0399999999999999E-2</v>
      </c>
      <c r="AU246" s="27">
        <v>4.3099999999999999E-2</v>
      </c>
      <c r="AV246" s="28">
        <v>-2.4199999999999999E-2</v>
      </c>
      <c r="AW246" s="29">
        <v>574700</v>
      </c>
      <c r="AX246" s="29">
        <v>5659559</v>
      </c>
      <c r="AY246" s="29">
        <v>7577704</v>
      </c>
      <c r="AZ246" s="29">
        <v>11332626.9999</v>
      </c>
      <c r="BA246" s="29">
        <v>89265230.879600003</v>
      </c>
      <c r="BB246">
        <v>0.09</v>
      </c>
      <c r="BC246" s="25">
        <v>-0.89159999999999995</v>
      </c>
      <c r="BD246">
        <v>67.222222222200003</v>
      </c>
      <c r="BE246">
        <v>0</v>
      </c>
      <c r="BF246">
        <v>2.2830188679000001</v>
      </c>
      <c r="BG246">
        <v>0</v>
      </c>
    </row>
    <row r="247" spans="1:59" x14ac:dyDescent="0.35">
      <c r="A247" t="s">
        <v>363</v>
      </c>
      <c r="B247" s="20">
        <v>37.299999999999997</v>
      </c>
      <c r="C247" s="20">
        <v>0.65</v>
      </c>
      <c r="D247" s="34">
        <v>1.77E-2</v>
      </c>
      <c r="E247" s="18">
        <v>36.5</v>
      </c>
      <c r="F247" s="18">
        <v>36.5</v>
      </c>
      <c r="G247" s="20">
        <v>37.299999999999997</v>
      </c>
      <c r="H247">
        <v>36.65</v>
      </c>
      <c r="I247" s="16">
        <v>2177900</v>
      </c>
      <c r="J247" s="16">
        <v>80508815</v>
      </c>
      <c r="K247" s="35">
        <v>-17885250</v>
      </c>
      <c r="L247">
        <v>50</v>
      </c>
      <c r="M247">
        <v>34.700000000000003</v>
      </c>
      <c r="N247">
        <v>35.380000000000003</v>
      </c>
      <c r="O247">
        <v>33.737499999999997</v>
      </c>
      <c r="P247">
        <v>37.380000000000003</v>
      </c>
      <c r="Q247">
        <v>38.72</v>
      </c>
      <c r="R247" s="22">
        <v>36.715000000000003</v>
      </c>
      <c r="S247" s="22">
        <v>37.009</v>
      </c>
      <c r="T247" s="23">
        <v>38.935000000000002</v>
      </c>
      <c r="U247" s="23">
        <v>40.179499999999997</v>
      </c>
      <c r="V247" s="22">
        <v>36.650566487399999</v>
      </c>
      <c r="W247" s="22">
        <v>37.255429614199997</v>
      </c>
      <c r="X247" s="23">
        <v>38.261490918299998</v>
      </c>
      <c r="Y247" s="23">
        <v>38.529117681800003</v>
      </c>
      <c r="Z247" s="23" t="s">
        <v>480</v>
      </c>
      <c r="AA247" s="24" t="s">
        <v>558</v>
      </c>
      <c r="AB247" s="23" t="s">
        <v>480</v>
      </c>
      <c r="AC247" s="22">
        <v>53.477161502199998</v>
      </c>
      <c r="AD247" s="24" t="s">
        <v>552</v>
      </c>
      <c r="AE247" s="22">
        <v>-0.35762633999999999</v>
      </c>
      <c r="AF247" s="25">
        <v>2.5999999999999999E-2</v>
      </c>
      <c r="AG247" t="s">
        <v>481</v>
      </c>
      <c r="AH247" s="24">
        <v>25.8776328987</v>
      </c>
      <c r="AI247" s="22">
        <v>71.159420289899998</v>
      </c>
      <c r="AJ247" s="22">
        <v>-6.5217391304000003</v>
      </c>
      <c r="AK247" s="36">
        <v>1484240</v>
      </c>
      <c r="AL247" s="36">
        <v>2071040</v>
      </c>
      <c r="AM247" s="26">
        <v>2182495</v>
      </c>
      <c r="AN247" s="29">
        <v>44336679.5</v>
      </c>
      <c r="AO247" s="29">
        <v>69360630.666666597</v>
      </c>
      <c r="AP247" s="30">
        <v>75706770.75</v>
      </c>
      <c r="AQ247" s="22" t="s">
        <v>556</v>
      </c>
      <c r="AR247" s="22" t="s">
        <v>581</v>
      </c>
      <c r="AS247" s="24" t="s">
        <v>555</v>
      </c>
      <c r="AT247" s="27">
        <v>1.3599999999999999E-2</v>
      </c>
      <c r="AU247" s="28">
        <v>-1.5800000000000002E-2</v>
      </c>
      <c r="AV247" s="27">
        <v>6.1199999999999997E-2</v>
      </c>
      <c r="AW247" s="30">
        <v>-49900709.999600001</v>
      </c>
      <c r="AX247" s="30">
        <v>-231455744.99970001</v>
      </c>
      <c r="AY247" s="30">
        <v>-377897079.99949998</v>
      </c>
      <c r="AZ247" s="30">
        <v>-1374140665.0002</v>
      </c>
      <c r="BA247" s="29">
        <v>3683689060.0005999</v>
      </c>
      <c r="BB247">
        <v>13.18</v>
      </c>
      <c r="BC247" s="25">
        <v>0.1885</v>
      </c>
      <c r="BD247">
        <v>2.8300455234999999</v>
      </c>
      <c r="BE247">
        <v>0</v>
      </c>
      <c r="BF247">
        <v>1.1296184131</v>
      </c>
      <c r="BG247">
        <v>0</v>
      </c>
    </row>
    <row r="248" spans="1:59" x14ac:dyDescent="0.35">
      <c r="A248" t="s">
        <v>365</v>
      </c>
      <c r="B248" s="18">
        <v>247.4</v>
      </c>
      <c r="C248" s="18">
        <v>-7.6</v>
      </c>
      <c r="D248" s="19">
        <v>-2.98E-2</v>
      </c>
      <c r="E248" s="18">
        <v>250.6</v>
      </c>
      <c r="F248" s="18">
        <v>247</v>
      </c>
      <c r="G248" s="18">
        <v>254</v>
      </c>
      <c r="H248">
        <v>255</v>
      </c>
      <c r="I248" s="16">
        <v>482420</v>
      </c>
      <c r="J248" s="16">
        <v>119531354</v>
      </c>
      <c r="K248" s="35">
        <v>-70184794</v>
      </c>
      <c r="L248">
        <v>268.2</v>
      </c>
      <c r="M248">
        <v>197</v>
      </c>
      <c r="N248">
        <v>246.7</v>
      </c>
      <c r="O248">
        <v>231.5</v>
      </c>
      <c r="P248">
        <v>257.5</v>
      </c>
      <c r="Q248">
        <v>266</v>
      </c>
      <c r="R248" s="23">
        <v>248.37</v>
      </c>
      <c r="S248" s="23">
        <v>250.60400000000001</v>
      </c>
      <c r="T248" s="23">
        <v>251.06800000000001</v>
      </c>
      <c r="U248" s="22">
        <v>240.50200000000001</v>
      </c>
      <c r="V248" s="23">
        <v>250.26747815389999</v>
      </c>
      <c r="W248" s="23">
        <v>249.99842377109999</v>
      </c>
      <c r="X248" s="23">
        <v>248.15096525749999</v>
      </c>
      <c r="Y248" s="22">
        <v>240.4227747498</v>
      </c>
      <c r="Z248" s="22" t="s">
        <v>551</v>
      </c>
      <c r="AA248" s="24" t="s">
        <v>558</v>
      </c>
      <c r="AB248" s="24" t="s">
        <v>558</v>
      </c>
      <c r="AC248" s="23">
        <v>46.486206226</v>
      </c>
      <c r="AD248" s="24" t="s">
        <v>552</v>
      </c>
      <c r="AE248" s="22">
        <v>0.20225108059999999</v>
      </c>
      <c r="AF248" s="25">
        <v>2.7099999999999999E-2</v>
      </c>
      <c r="AG248" t="s">
        <v>481</v>
      </c>
      <c r="AH248" s="24">
        <v>27.7041942605</v>
      </c>
      <c r="AI248" s="23">
        <v>85.252525252500007</v>
      </c>
      <c r="AJ248" s="23">
        <v>-32.121212121200003</v>
      </c>
      <c r="AK248" s="36">
        <v>415685</v>
      </c>
      <c r="AL248" s="26">
        <v>502635</v>
      </c>
      <c r="AM248" s="26">
        <v>550007</v>
      </c>
      <c r="AN248" s="29">
        <v>79977336.799999997</v>
      </c>
      <c r="AO248" s="30">
        <v>107535361.2</v>
      </c>
      <c r="AP248" s="30">
        <v>123751304.3</v>
      </c>
      <c r="AQ248" s="24" t="s">
        <v>555</v>
      </c>
      <c r="AR248" s="24" t="s">
        <v>555</v>
      </c>
      <c r="AS248" s="24" t="s">
        <v>555</v>
      </c>
      <c r="AT248" s="28">
        <v>-1.5900000000000001E-2</v>
      </c>
      <c r="AU248" s="27">
        <v>5.7000000000000002E-3</v>
      </c>
      <c r="AV248" s="28">
        <v>-4.1099999999999998E-2</v>
      </c>
      <c r="AW248" s="30">
        <v>-78521514</v>
      </c>
      <c r="AX248" s="30">
        <v>-552094274</v>
      </c>
      <c r="AY248" s="30">
        <v>-741772240</v>
      </c>
      <c r="AZ248" s="30">
        <v>-1081624390</v>
      </c>
      <c r="BA248" s="30">
        <v>-5616000814</v>
      </c>
      <c r="BB248">
        <v>12.36</v>
      </c>
      <c r="BC248" s="25">
        <v>7.1099999999999997E-2</v>
      </c>
      <c r="BD248">
        <v>20.016181229800001</v>
      </c>
      <c r="BE248">
        <v>0</v>
      </c>
      <c r="BF248">
        <v>1.8083473430000001</v>
      </c>
      <c r="BG248">
        <v>0</v>
      </c>
    </row>
    <row r="249" spans="1:59" x14ac:dyDescent="0.35">
      <c r="A249" t="s">
        <v>494</v>
      </c>
      <c r="B249" s="35">
        <v>1744.07</v>
      </c>
      <c r="C249" s="18">
        <v>-1.53</v>
      </c>
      <c r="D249" s="19">
        <v>-8.9999999999999998E-4</v>
      </c>
      <c r="E249" s="35">
        <v>1737.04</v>
      </c>
      <c r="F249" s="35">
        <v>1722.48</v>
      </c>
      <c r="G249" s="21">
        <v>1763.82</v>
      </c>
      <c r="H249" s="16">
        <v>1745.6</v>
      </c>
      <c r="I249" s="16">
        <v>668738339</v>
      </c>
      <c r="J249" s="16">
        <v>2327013451.29</v>
      </c>
      <c r="K249" s="35">
        <v>-74068797.500499994</v>
      </c>
      <c r="L249" s="16">
        <v>1779.49</v>
      </c>
      <c r="M249" s="16">
        <v>1394.67</v>
      </c>
      <c r="N249" s="16">
        <v>1715.42</v>
      </c>
      <c r="O249" s="16">
        <v>1636.76</v>
      </c>
      <c r="P249" s="16">
        <v>1762.54</v>
      </c>
      <c r="Q249" s="16">
        <v>1769.19</v>
      </c>
      <c r="R249" s="29">
        <v>1715.329</v>
      </c>
      <c r="S249" s="29">
        <v>1658.9695999999999</v>
      </c>
      <c r="T249" s="29">
        <v>1668.0333000000001</v>
      </c>
      <c r="U249" s="29">
        <v>1680.2130500000001</v>
      </c>
      <c r="V249" s="29">
        <v>1631.1493134581999</v>
      </c>
      <c r="W249" s="29">
        <v>1631.9740585371001</v>
      </c>
      <c r="X249" s="29">
        <v>1641.5757203287001</v>
      </c>
      <c r="Y249" s="29">
        <v>1634.0947624547</v>
      </c>
      <c r="Z249" s="22" t="s">
        <v>551</v>
      </c>
      <c r="AA249" s="22" t="s">
        <v>551</v>
      </c>
      <c r="AB249" s="24" t="s">
        <v>558</v>
      </c>
      <c r="AC249" s="23">
        <v>52.772456113399997</v>
      </c>
      <c r="AD249" s="24" t="s">
        <v>552</v>
      </c>
      <c r="AE249" s="22">
        <v>-12.862489826699999</v>
      </c>
      <c r="AF249" s="25">
        <v>0.1009</v>
      </c>
      <c r="AG249" t="s">
        <v>482</v>
      </c>
      <c r="AH249" s="22">
        <v>134.85761948780001</v>
      </c>
      <c r="AI249" s="23">
        <v>77.789428753799996</v>
      </c>
      <c r="AJ249" s="24">
        <v>-30.170357751299999</v>
      </c>
      <c r="AK249" s="36">
        <v>574185080</v>
      </c>
      <c r="AL249" s="36">
        <v>516495263</v>
      </c>
      <c r="AM249" s="36">
        <v>591103543</v>
      </c>
      <c r="AN249" s="29">
        <v>2628572779.1329999</v>
      </c>
      <c r="AO249" s="29">
        <v>2426674688.01933</v>
      </c>
      <c r="AP249" s="29">
        <v>2326725943.0170002</v>
      </c>
      <c r="AQ249" s="24" t="s">
        <v>555</v>
      </c>
      <c r="AR249" s="24" t="s">
        <v>555</v>
      </c>
      <c r="AS249" s="24" t="s">
        <v>555</v>
      </c>
      <c r="AT249" s="27">
        <v>7.6700000000000004E-2</v>
      </c>
      <c r="AU249" s="27">
        <v>1.95E-2</v>
      </c>
      <c r="AV249" s="27">
        <v>2.2599999999999999E-2</v>
      </c>
      <c r="AW249" s="29">
        <v>332809855.99949998</v>
      </c>
      <c r="AX249" s="29">
        <v>1083908342.9983001</v>
      </c>
      <c r="AY249" s="29">
        <v>4064818920.9967999</v>
      </c>
      <c r="AZ249" s="29">
        <v>4434248427.9982004</v>
      </c>
      <c r="BA249" s="30">
        <v>-2090812047.5065</v>
      </c>
      <c r="BB249">
        <v>0</v>
      </c>
      <c r="BC249" s="25">
        <v>0</v>
      </c>
      <c r="BD249">
        <v>0</v>
      </c>
      <c r="BE249">
        <v>0</v>
      </c>
      <c r="BF249">
        <v>0</v>
      </c>
      <c r="BG249">
        <v>0</v>
      </c>
    </row>
    <row r="250" spans="1:59" x14ac:dyDescent="0.35">
      <c r="A250" t="s">
        <v>367</v>
      </c>
      <c r="B250" s="20">
        <v>113.6</v>
      </c>
      <c r="C250" s="20">
        <v>5.2</v>
      </c>
      <c r="D250" s="34">
        <v>4.8000000000000001E-2</v>
      </c>
      <c r="E250" s="20">
        <v>109.4</v>
      </c>
      <c r="F250" s="18">
        <v>108.3</v>
      </c>
      <c r="G250" s="20">
        <v>113.6</v>
      </c>
      <c r="H250">
        <v>108.4</v>
      </c>
      <c r="I250" s="16">
        <v>23040</v>
      </c>
      <c r="J250" s="16">
        <v>2553687</v>
      </c>
      <c r="K250" s="21">
        <v>1472532</v>
      </c>
      <c r="L250">
        <v>195</v>
      </c>
      <c r="M250">
        <v>83.636399999999995</v>
      </c>
      <c r="N250">
        <v>108.3</v>
      </c>
      <c r="O250">
        <v>103.3</v>
      </c>
      <c r="P250">
        <v>115.3</v>
      </c>
      <c r="Q250">
        <v>120.45</v>
      </c>
      <c r="R250" s="22">
        <v>107.47</v>
      </c>
      <c r="S250" s="22">
        <v>112.254</v>
      </c>
      <c r="T250" s="23">
        <v>115.056268</v>
      </c>
      <c r="U250" s="22">
        <v>109.6414645</v>
      </c>
      <c r="V250" s="22">
        <v>108.78344341090001</v>
      </c>
      <c r="W250" s="22">
        <v>111.5213777853</v>
      </c>
      <c r="X250" s="22">
        <v>112.2848492501</v>
      </c>
      <c r="Y250" s="22">
        <v>108.18753402900001</v>
      </c>
      <c r="Z250" s="22" t="s">
        <v>551</v>
      </c>
      <c r="AA250" s="23" t="s">
        <v>480</v>
      </c>
      <c r="AB250" s="24" t="s">
        <v>558</v>
      </c>
      <c r="AC250" s="22">
        <v>60.555088462299999</v>
      </c>
      <c r="AD250" s="24" t="s">
        <v>552</v>
      </c>
      <c r="AE250" s="22">
        <v>-1.2638285222000001</v>
      </c>
      <c r="AF250" s="25">
        <v>3.0300000000000001E-2</v>
      </c>
      <c r="AG250" t="s">
        <v>552</v>
      </c>
      <c r="AH250" s="22">
        <v>191.41760669850001</v>
      </c>
      <c r="AI250" s="22">
        <v>73.333333333300004</v>
      </c>
      <c r="AJ250" s="22">
        <v>0</v>
      </c>
      <c r="AK250" s="26">
        <v>91828</v>
      </c>
      <c r="AL250" s="26">
        <v>123011</v>
      </c>
      <c r="AM250" s="26">
        <v>100930</v>
      </c>
      <c r="AN250" s="30">
        <v>8271766.2999999998</v>
      </c>
      <c r="AO250" s="30">
        <v>12040571.066666599</v>
      </c>
      <c r="AP250" s="30">
        <v>9949353.1999999993</v>
      </c>
      <c r="AQ250" s="22" t="s">
        <v>566</v>
      </c>
      <c r="AR250" s="24" t="s">
        <v>555</v>
      </c>
      <c r="AS250" s="24" t="s">
        <v>555</v>
      </c>
      <c r="AT250" s="28">
        <v>-7.0000000000000001E-3</v>
      </c>
      <c r="AU250" s="27">
        <v>7.17E-2</v>
      </c>
      <c r="AV250" s="27">
        <v>3.27E-2</v>
      </c>
      <c r="AW250" s="29">
        <v>1489112</v>
      </c>
      <c r="AX250" s="30">
        <v>-36333548</v>
      </c>
      <c r="AY250" s="30">
        <v>-49641900</v>
      </c>
      <c r="AZ250" s="30">
        <v>-86219291</v>
      </c>
      <c r="BA250" s="29">
        <v>576396332.5</v>
      </c>
      <c r="BB250">
        <v>2.57</v>
      </c>
      <c r="BC250" s="25">
        <v>3.6299999999999999E-2</v>
      </c>
      <c r="BD250">
        <v>44.202334630400003</v>
      </c>
      <c r="BE250">
        <v>0</v>
      </c>
      <c r="BF250">
        <v>9.6271186440999994</v>
      </c>
      <c r="BG250">
        <v>0</v>
      </c>
    </row>
    <row r="251" spans="1:59" x14ac:dyDescent="0.35">
      <c r="A251" t="s">
        <v>369</v>
      </c>
      <c r="B251" s="20">
        <v>0.13100000000000001</v>
      </c>
      <c r="C251" s="20">
        <v>1E-3</v>
      </c>
      <c r="D251" s="34">
        <v>7.7000000000000002E-3</v>
      </c>
      <c r="E251" s="31">
        <v>0.13</v>
      </c>
      <c r="F251" s="31">
        <v>0.13</v>
      </c>
      <c r="G251" s="20">
        <v>0.13800000000000001</v>
      </c>
      <c r="H251">
        <v>0.13</v>
      </c>
      <c r="I251" s="16">
        <v>4020000</v>
      </c>
      <c r="J251" s="16">
        <v>531020</v>
      </c>
      <c r="K251" s="21">
        <v>12190</v>
      </c>
      <c r="L251">
        <v>0.19</v>
      </c>
      <c r="M251">
        <v>0.129</v>
      </c>
      <c r="N251">
        <v>0.1295</v>
      </c>
      <c r="O251">
        <v>0.1295</v>
      </c>
      <c r="P251">
        <v>0.13450000000000001</v>
      </c>
      <c r="Q251">
        <v>0.13900000000000001</v>
      </c>
      <c r="R251" s="23">
        <v>0.13150000000000001</v>
      </c>
      <c r="S251" s="23">
        <v>0.13356000000000001</v>
      </c>
      <c r="T251" s="23">
        <v>0.13675999999999999</v>
      </c>
      <c r="U251" s="23">
        <v>0.14177500000000001</v>
      </c>
      <c r="V251" s="23">
        <v>0.1316706846</v>
      </c>
      <c r="W251" s="23">
        <v>0.1333962158</v>
      </c>
      <c r="X251" s="23">
        <v>0.1361698935</v>
      </c>
      <c r="Y251" s="23">
        <v>0.1397832188</v>
      </c>
      <c r="Z251" s="24" t="s">
        <v>558</v>
      </c>
      <c r="AA251" s="24" t="s">
        <v>558</v>
      </c>
      <c r="AB251" s="24" t="s">
        <v>558</v>
      </c>
      <c r="AC251" s="23">
        <v>47.348326023200002</v>
      </c>
      <c r="AD251" s="24" t="s">
        <v>552</v>
      </c>
      <c r="AE251" s="24">
        <v>-6.2673630000000002E-4</v>
      </c>
      <c r="AF251" s="25">
        <v>2.86E-2</v>
      </c>
      <c r="AG251" t="s">
        <v>481</v>
      </c>
      <c r="AH251" s="22">
        <v>55.555555555600002</v>
      </c>
      <c r="AI251" s="24">
        <v>12.121212121199999</v>
      </c>
      <c r="AJ251" s="22">
        <v>-81.818181818200003</v>
      </c>
      <c r="AK251" s="36">
        <v>3894000</v>
      </c>
      <c r="AL251" s="36">
        <v>3606667</v>
      </c>
      <c r="AM251" s="36">
        <v>3157500</v>
      </c>
      <c r="AN251" s="29">
        <v>438712</v>
      </c>
      <c r="AO251" s="29">
        <v>425729.33333333302</v>
      </c>
      <c r="AP251" s="29">
        <v>379047</v>
      </c>
      <c r="AQ251" s="22" t="s">
        <v>574</v>
      </c>
      <c r="AR251" s="22" t="s">
        <v>581</v>
      </c>
      <c r="AS251" s="24" t="s">
        <v>555</v>
      </c>
      <c r="AT251" s="28">
        <v>-2.24E-2</v>
      </c>
      <c r="AU251" s="33">
        <v>0</v>
      </c>
      <c r="AV251" s="33">
        <v>0</v>
      </c>
      <c r="AW251" s="30">
        <v>-83120</v>
      </c>
      <c r="AX251" s="29">
        <v>18080</v>
      </c>
      <c r="AY251" s="29">
        <v>82270</v>
      </c>
      <c r="AZ251" s="29">
        <v>242349.99979999999</v>
      </c>
      <c r="BA251" s="29">
        <v>2317317.9989</v>
      </c>
      <c r="BB251">
        <v>0</v>
      </c>
      <c r="BC251" s="25">
        <v>0</v>
      </c>
      <c r="BD251">
        <v>0</v>
      </c>
      <c r="BE251">
        <v>0</v>
      </c>
      <c r="BF251">
        <v>3.2749999999999999</v>
      </c>
      <c r="BG251">
        <v>0</v>
      </c>
    </row>
    <row r="252" spans="1:59" x14ac:dyDescent="0.35">
      <c r="A252" t="s">
        <v>371</v>
      </c>
      <c r="B252" s="31">
        <v>2.27</v>
      </c>
      <c r="C252" s="31">
        <v>0</v>
      </c>
      <c r="D252" s="32">
        <v>0</v>
      </c>
      <c r="E252" s="31">
        <v>2.27</v>
      </c>
      <c r="F252" s="31">
        <v>2.27</v>
      </c>
      <c r="G252" s="31">
        <v>2.27</v>
      </c>
      <c r="H252">
        <v>2.27</v>
      </c>
      <c r="I252" s="16">
        <v>34000</v>
      </c>
      <c r="J252" s="16">
        <v>77180</v>
      </c>
      <c r="K252" s="31">
        <v>0</v>
      </c>
      <c r="L252">
        <v>4.38</v>
      </c>
      <c r="M252">
        <v>1.91</v>
      </c>
      <c r="N252">
        <v>1.95</v>
      </c>
      <c r="O252">
        <v>1.87</v>
      </c>
      <c r="P252">
        <v>2.2799999999999998</v>
      </c>
      <c r="Q252">
        <v>3.65</v>
      </c>
      <c r="R252" s="22">
        <v>2.0870000000000002</v>
      </c>
      <c r="S252" s="22">
        <v>2.0958000000000001</v>
      </c>
      <c r="T252" s="22">
        <v>2.1074999999999999</v>
      </c>
      <c r="U252" s="22">
        <v>2.2377500000000001</v>
      </c>
      <c r="V252" s="22">
        <v>2.0955106553</v>
      </c>
      <c r="W252" s="22">
        <v>2.0967487246999998</v>
      </c>
      <c r="X252" s="22">
        <v>2.1191296551000001</v>
      </c>
      <c r="Y252" s="22">
        <v>2.0856625221999998</v>
      </c>
      <c r="Z252" s="23" t="s">
        <v>480</v>
      </c>
      <c r="AA252" s="24" t="s">
        <v>558</v>
      </c>
      <c r="AB252" s="24" t="s">
        <v>558</v>
      </c>
      <c r="AC252" s="23">
        <v>58.701595319399999</v>
      </c>
      <c r="AD252" s="24" t="s">
        <v>552</v>
      </c>
      <c r="AE252" s="24">
        <v>-9.1364659999999993E-3</v>
      </c>
      <c r="AF252" s="25">
        <v>5.6000000000000001E-2</v>
      </c>
      <c r="AG252" t="s">
        <v>482</v>
      </c>
      <c r="AH252" s="22">
        <v>168.5280641466</v>
      </c>
      <c r="AI252" s="24">
        <v>97.333333333300004</v>
      </c>
      <c r="AJ252" s="24">
        <v>0</v>
      </c>
      <c r="AK252" s="36">
        <v>19600</v>
      </c>
      <c r="AL252" s="36">
        <v>22200</v>
      </c>
      <c r="AM252" s="36">
        <v>18650</v>
      </c>
      <c r="AN252" s="29">
        <v>32004</v>
      </c>
      <c r="AO252" s="29">
        <v>40014</v>
      </c>
      <c r="AP252" s="29">
        <v>34271</v>
      </c>
      <c r="AQ252" s="22" t="s">
        <v>556</v>
      </c>
      <c r="AR252" s="22" t="s">
        <v>557</v>
      </c>
      <c r="AS252" s="22" t="s">
        <v>569</v>
      </c>
      <c r="AT252" s="27">
        <v>7.0800000000000002E-2</v>
      </c>
      <c r="AU252" s="27">
        <v>0.13500000000000001</v>
      </c>
      <c r="AV252" s="27">
        <v>4.1300000000000003E-2</v>
      </c>
      <c r="AW252" s="29">
        <v>10710</v>
      </c>
      <c r="AX252" s="29">
        <v>23510</v>
      </c>
      <c r="AY252" s="29">
        <v>30700</v>
      </c>
      <c r="AZ252" s="29">
        <v>24700</v>
      </c>
      <c r="BA252" s="30">
        <v>-204080</v>
      </c>
      <c r="BB252">
        <v>0</v>
      </c>
      <c r="BC252" s="25">
        <v>0</v>
      </c>
      <c r="BD252">
        <v>0</v>
      </c>
      <c r="BE252">
        <v>0</v>
      </c>
      <c r="BF252">
        <v>0</v>
      </c>
      <c r="BG252">
        <v>0</v>
      </c>
    </row>
    <row r="253" spans="1:59" x14ac:dyDescent="0.35">
      <c r="A253" t="s">
        <v>373</v>
      </c>
      <c r="B253" s="18">
        <v>1.64</v>
      </c>
      <c r="C253" s="18">
        <v>-0.01</v>
      </c>
      <c r="D253" s="19">
        <v>-6.1000000000000004E-3</v>
      </c>
      <c r="E253" s="31">
        <v>1.65</v>
      </c>
      <c r="F253" s="18">
        <v>1.6</v>
      </c>
      <c r="G253" s="20">
        <v>1.68</v>
      </c>
      <c r="H253">
        <v>1.65</v>
      </c>
      <c r="I253" s="16">
        <v>2886000</v>
      </c>
      <c r="J253" s="16">
        <v>4637190</v>
      </c>
      <c r="K253" s="21">
        <v>49730</v>
      </c>
      <c r="L253">
        <v>2.1</v>
      </c>
      <c r="M253">
        <v>1.32</v>
      </c>
      <c r="N253">
        <v>1.62</v>
      </c>
      <c r="O253">
        <v>1.54</v>
      </c>
      <c r="P253">
        <v>1.76</v>
      </c>
      <c r="Q253">
        <v>1.82</v>
      </c>
      <c r="R253" s="22">
        <v>1.6395</v>
      </c>
      <c r="S253" s="23">
        <v>1.6692</v>
      </c>
      <c r="T253" s="22">
        <v>1.6036999999999999</v>
      </c>
      <c r="U253" s="22">
        <v>1.5502</v>
      </c>
      <c r="V253" s="23">
        <v>1.6533832601</v>
      </c>
      <c r="W253" s="23">
        <v>1.6515723415000001</v>
      </c>
      <c r="X253" s="22">
        <v>1.6216371628999999</v>
      </c>
      <c r="Y253" s="22">
        <v>1.5584053129</v>
      </c>
      <c r="Z253" s="22" t="s">
        <v>551</v>
      </c>
      <c r="AA253" s="24" t="s">
        <v>558</v>
      </c>
      <c r="AB253" s="22" t="s">
        <v>551</v>
      </c>
      <c r="AC253" s="23">
        <v>47.746329594899997</v>
      </c>
      <c r="AD253" s="24" t="s">
        <v>552</v>
      </c>
      <c r="AE253" s="24">
        <v>-4.5682062000000001E-3</v>
      </c>
      <c r="AF253" s="25">
        <v>3.9800000000000002E-2</v>
      </c>
      <c r="AG253" t="s">
        <v>552</v>
      </c>
      <c r="AH253" s="24">
        <v>-9.5238095238000007</v>
      </c>
      <c r="AI253" s="23">
        <v>26.349206349199999</v>
      </c>
      <c r="AJ253" s="24">
        <v>-80.952380952400006</v>
      </c>
      <c r="AK253" s="36">
        <v>1447000</v>
      </c>
      <c r="AL253" s="36">
        <v>1378333</v>
      </c>
      <c r="AM253" s="36">
        <v>1231000</v>
      </c>
      <c r="AN253" s="29">
        <v>2308427</v>
      </c>
      <c r="AO253" s="29">
        <v>2215502</v>
      </c>
      <c r="AP253" s="29">
        <v>1979653.5</v>
      </c>
      <c r="AQ253" s="24" t="s">
        <v>555</v>
      </c>
      <c r="AR253" s="24" t="s">
        <v>555</v>
      </c>
      <c r="AS253" s="24" t="s">
        <v>555</v>
      </c>
      <c r="AT253" s="27">
        <v>4.4600000000000001E-2</v>
      </c>
      <c r="AU253" s="27">
        <v>1.8599999999999998E-2</v>
      </c>
      <c r="AV253" s="33">
        <v>0</v>
      </c>
      <c r="AW253" s="29">
        <v>40850</v>
      </c>
      <c r="AX253" s="29">
        <v>136550</v>
      </c>
      <c r="AY253" s="29">
        <v>219270</v>
      </c>
      <c r="AZ253" s="29">
        <v>13970990</v>
      </c>
      <c r="BA253" s="29">
        <v>25517139.999200001</v>
      </c>
      <c r="BB253">
        <v>0.16</v>
      </c>
      <c r="BC253" s="25">
        <v>-0.51519999999999999</v>
      </c>
      <c r="BD253">
        <v>10.25</v>
      </c>
      <c r="BE253">
        <v>0</v>
      </c>
      <c r="BF253">
        <v>0.30654205610000002</v>
      </c>
      <c r="BG253">
        <v>0</v>
      </c>
    </row>
    <row r="254" spans="1:59" x14ac:dyDescent="0.35">
      <c r="A254" t="s">
        <v>640</v>
      </c>
      <c r="B254" s="18">
        <v>175.1</v>
      </c>
      <c r="C254" s="18">
        <v>-3.3</v>
      </c>
      <c r="D254" s="19">
        <v>-1.8499999999999999E-2</v>
      </c>
      <c r="E254" s="31">
        <v>178.4</v>
      </c>
      <c r="F254" s="18">
        <v>175.1</v>
      </c>
      <c r="G254" s="31">
        <v>178.4</v>
      </c>
      <c r="H254">
        <v>178.4</v>
      </c>
      <c r="I254">
        <v>190</v>
      </c>
      <c r="J254" s="16">
        <v>33515</v>
      </c>
      <c r="K254" s="31">
        <v>0</v>
      </c>
      <c r="L254">
        <v>255</v>
      </c>
      <c r="M254">
        <v>174</v>
      </c>
      <c r="N254">
        <v>174</v>
      </c>
      <c r="O254">
        <v>154.9</v>
      </c>
      <c r="P254">
        <v>180.1</v>
      </c>
      <c r="Q254">
        <v>218.8</v>
      </c>
      <c r="R254" s="23">
        <v>186.02500000000001</v>
      </c>
      <c r="S254" s="23">
        <v>190.506</v>
      </c>
      <c r="T254" s="23">
        <v>188.31800000000001</v>
      </c>
      <c r="U254" s="23">
        <v>225.0735</v>
      </c>
      <c r="V254" s="23">
        <v>185.64110694510001</v>
      </c>
      <c r="W254" s="23">
        <v>189.1948024358</v>
      </c>
      <c r="X254" s="23">
        <v>200.3595118856</v>
      </c>
      <c r="Y254" s="23">
        <v>260.26634082449999</v>
      </c>
      <c r="Z254" s="23" t="s">
        <v>480</v>
      </c>
      <c r="AA254" s="24" t="s">
        <v>558</v>
      </c>
      <c r="AB254" s="24" t="s">
        <v>558</v>
      </c>
      <c r="AC254" s="23">
        <v>42.1911391979</v>
      </c>
      <c r="AD254" s="24" t="s">
        <v>552</v>
      </c>
      <c r="AE254" s="23">
        <v>-2.2710507646</v>
      </c>
      <c r="AF254" s="25">
        <v>4.2099999999999999E-2</v>
      </c>
      <c r="AG254" t="s">
        <v>552</v>
      </c>
      <c r="AH254" s="23">
        <v>-85.291271132299997</v>
      </c>
      <c r="AI254" s="24">
        <v>6.3310450037999999</v>
      </c>
      <c r="AJ254" s="23">
        <v>-100</v>
      </c>
      <c r="AK254" s="22">
        <v>119</v>
      </c>
      <c r="AL254" s="22">
        <v>97</v>
      </c>
      <c r="AM254" s="22">
        <v>100</v>
      </c>
      <c r="AN254" s="29">
        <v>22063.1</v>
      </c>
      <c r="AO254" s="29">
        <v>17920.400000000001</v>
      </c>
      <c r="AP254" s="29">
        <v>18619.5</v>
      </c>
      <c r="AQ254" s="23" t="s">
        <v>560</v>
      </c>
      <c r="AR254" s="23" t="s">
        <v>554</v>
      </c>
      <c r="AS254" s="24" t="s">
        <v>555</v>
      </c>
      <c r="AT254" s="28">
        <v>-2.7199999999999998E-2</v>
      </c>
      <c r="AU254" s="28">
        <v>-1.8499999999999999E-2</v>
      </c>
      <c r="AV254" s="28">
        <v>-1.8499999999999999E-2</v>
      </c>
      <c r="AW254" s="24">
        <v>0</v>
      </c>
      <c r="AX254" s="29">
        <v>31856</v>
      </c>
      <c r="AY254" s="29">
        <v>31856</v>
      </c>
      <c r="AZ254" s="30">
        <v>-49400</v>
      </c>
      <c r="BA254" s="24">
        <v>0</v>
      </c>
      <c r="BB254">
        <v>0.02</v>
      </c>
      <c r="BC254" s="25">
        <v>0</v>
      </c>
      <c r="BD254" s="16">
        <v>8755</v>
      </c>
      <c r="BE254">
        <v>0</v>
      </c>
      <c r="BF254" s="16">
        <v>1250.7142857143001</v>
      </c>
      <c r="BG254">
        <v>0</v>
      </c>
    </row>
    <row r="255" spans="1:59" x14ac:dyDescent="0.35">
      <c r="A255" t="s">
        <v>3</v>
      </c>
      <c r="B255" s="18">
        <v>56.95</v>
      </c>
      <c r="C255" s="18">
        <v>-0.4</v>
      </c>
      <c r="D255" s="19">
        <v>-7.0000000000000001E-3</v>
      </c>
      <c r="E255" s="31">
        <v>57.35</v>
      </c>
      <c r="F255" s="18">
        <v>56.8</v>
      </c>
      <c r="G255" s="20">
        <v>57.95</v>
      </c>
      <c r="H255">
        <v>57.35</v>
      </c>
      <c r="I255" s="16">
        <v>1313550</v>
      </c>
      <c r="J255" s="16">
        <v>74812150.5</v>
      </c>
      <c r="K255" s="35">
        <v>-11918735.5</v>
      </c>
      <c r="L255">
        <v>79</v>
      </c>
      <c r="M255">
        <v>56.5</v>
      </c>
      <c r="N255">
        <v>56.75</v>
      </c>
      <c r="O255">
        <v>56.58</v>
      </c>
      <c r="P255">
        <v>58.32</v>
      </c>
      <c r="Q255">
        <v>65.12</v>
      </c>
      <c r="R255" s="23">
        <v>59.744999999999997</v>
      </c>
      <c r="S255" s="23">
        <v>61.511000000000003</v>
      </c>
      <c r="T255" s="23">
        <v>62.103499999999997</v>
      </c>
      <c r="U255" s="23">
        <v>65.084500000000006</v>
      </c>
      <c r="V255" s="23">
        <v>59.2787436379</v>
      </c>
      <c r="W255" s="23">
        <v>60.864478133200002</v>
      </c>
      <c r="X255" s="23">
        <v>62.2624296304</v>
      </c>
      <c r="Y255" s="23">
        <v>64.933165082299993</v>
      </c>
      <c r="Z255" s="23" t="s">
        <v>480</v>
      </c>
      <c r="AA255" s="24" t="s">
        <v>558</v>
      </c>
      <c r="AB255" s="24" t="s">
        <v>558</v>
      </c>
      <c r="AC255" s="23">
        <v>31.239839385300002</v>
      </c>
      <c r="AD255" s="24" t="s">
        <v>552</v>
      </c>
      <c r="AE255" s="23">
        <v>-1.2985420752000001</v>
      </c>
      <c r="AF255" s="25">
        <v>1.7899999999999999E-2</v>
      </c>
      <c r="AG255" t="s">
        <v>481</v>
      </c>
      <c r="AH255" s="23">
        <v>-80.385444402199994</v>
      </c>
      <c r="AI255" s="24">
        <v>16.569403340800001</v>
      </c>
      <c r="AJ255" s="23">
        <v>-91.176470588200004</v>
      </c>
      <c r="AK255" s="36">
        <v>450333</v>
      </c>
      <c r="AL255" s="36">
        <v>470143</v>
      </c>
      <c r="AM255" s="36">
        <v>408417</v>
      </c>
      <c r="AN255" s="29">
        <v>23836600.600000001</v>
      </c>
      <c r="AO255" s="29">
        <v>26185400.533333302</v>
      </c>
      <c r="AP255" s="29">
        <v>23199094.125</v>
      </c>
      <c r="AQ255" s="24" t="s">
        <v>555</v>
      </c>
      <c r="AR255" s="24" t="s">
        <v>555</v>
      </c>
      <c r="AS255" s="24" t="s">
        <v>555</v>
      </c>
      <c r="AT255" s="28">
        <v>-6.6400000000000001E-2</v>
      </c>
      <c r="AU255" s="28">
        <v>-8.8099999999999998E-2</v>
      </c>
      <c r="AV255" s="27">
        <v>5.3E-3</v>
      </c>
      <c r="AW255" s="30">
        <v>-26451150.5</v>
      </c>
      <c r="AX255" s="30">
        <v>-187736924.5</v>
      </c>
      <c r="AY255" s="30">
        <v>-156356596.00029999</v>
      </c>
      <c r="AZ255" s="30">
        <v>-122707607.50030001</v>
      </c>
      <c r="BA255" s="24">
        <v>0</v>
      </c>
      <c r="BB255">
        <v>4.79</v>
      </c>
      <c r="BC255" s="25">
        <v>0.1542</v>
      </c>
      <c r="BD255">
        <v>11.889352818400001</v>
      </c>
      <c r="BE255">
        <v>0</v>
      </c>
      <c r="BF255">
        <v>2.4868995633000002</v>
      </c>
      <c r="BG255">
        <v>0</v>
      </c>
    </row>
    <row r="256" spans="1:59" x14ac:dyDescent="0.35">
      <c r="A256" t="s">
        <v>375</v>
      </c>
      <c r="B256" s="20">
        <v>3.2</v>
      </c>
      <c r="C256" s="20">
        <v>0.02</v>
      </c>
      <c r="D256" s="34">
        <v>6.3E-3</v>
      </c>
      <c r="E256" s="18">
        <v>3.17</v>
      </c>
      <c r="F256" s="18">
        <v>3.16</v>
      </c>
      <c r="G256" s="20">
        <v>3.21</v>
      </c>
      <c r="H256">
        <v>3.18</v>
      </c>
      <c r="I256" s="16">
        <v>495000</v>
      </c>
      <c r="J256" s="16">
        <v>1576630</v>
      </c>
      <c r="K256" s="31">
        <v>0</v>
      </c>
      <c r="L256">
        <v>3.42</v>
      </c>
      <c r="M256">
        <v>3.05</v>
      </c>
      <c r="N256">
        <v>3.17</v>
      </c>
      <c r="O256">
        <v>3.05</v>
      </c>
      <c r="P256">
        <v>3.24</v>
      </c>
      <c r="Q256">
        <v>3.34</v>
      </c>
      <c r="R256" s="23">
        <v>3.2280000000000002</v>
      </c>
      <c r="S256" s="23">
        <v>3.2080000000000002</v>
      </c>
      <c r="T256" s="22">
        <v>3.1920000000000002</v>
      </c>
      <c r="U256" s="23">
        <v>3.22655</v>
      </c>
      <c r="V256" s="23">
        <v>3.2181559563</v>
      </c>
      <c r="W256" s="23">
        <v>3.2113498157999998</v>
      </c>
      <c r="X256" s="23">
        <v>3.2093127574000002</v>
      </c>
      <c r="Y256" s="23">
        <v>3.2199229093000001</v>
      </c>
      <c r="Z256" s="24" t="s">
        <v>558</v>
      </c>
      <c r="AA256" s="24" t="s">
        <v>558</v>
      </c>
      <c r="AB256" s="24" t="s">
        <v>558</v>
      </c>
      <c r="AC256" s="23">
        <v>45.198028544499998</v>
      </c>
      <c r="AD256" s="24" t="s">
        <v>552</v>
      </c>
      <c r="AE256" s="24">
        <v>4.4719182000000001E-3</v>
      </c>
      <c r="AF256" s="25">
        <v>9.1999999999999998E-3</v>
      </c>
      <c r="AG256" t="s">
        <v>481</v>
      </c>
      <c r="AH256" s="23">
        <v>-201.34228187919999</v>
      </c>
      <c r="AI256" s="24">
        <v>0</v>
      </c>
      <c r="AJ256" s="22">
        <v>-63.636363636399999</v>
      </c>
      <c r="AK256" s="36">
        <v>191100</v>
      </c>
      <c r="AL256" s="36">
        <v>190867</v>
      </c>
      <c r="AM256" s="36">
        <v>172750</v>
      </c>
      <c r="AN256" s="29">
        <v>583030</v>
      </c>
      <c r="AO256" s="29">
        <v>594178.66666666605</v>
      </c>
      <c r="AP256" s="29">
        <v>541422</v>
      </c>
      <c r="AQ256" s="24" t="s">
        <v>555</v>
      </c>
      <c r="AR256" s="22" t="s">
        <v>581</v>
      </c>
      <c r="AS256" s="24" t="s">
        <v>555</v>
      </c>
      <c r="AT256" s="27">
        <v>2.24E-2</v>
      </c>
      <c r="AU256" s="28">
        <v>-9.2999999999999992E-3</v>
      </c>
      <c r="AV256" s="28">
        <v>-9.2999999999999992E-3</v>
      </c>
      <c r="AW256" s="30">
        <v>-135660</v>
      </c>
      <c r="AX256" s="30">
        <v>-513310</v>
      </c>
      <c r="AY256" s="29">
        <v>2276280</v>
      </c>
      <c r="AZ256" s="30">
        <v>-919850</v>
      </c>
      <c r="BA256" s="29">
        <v>35199.999900000003</v>
      </c>
      <c r="BB256">
        <v>0.66</v>
      </c>
      <c r="BC256" s="25">
        <v>0.1</v>
      </c>
      <c r="BD256">
        <v>4.8484848485000001</v>
      </c>
      <c r="BE256">
        <v>0</v>
      </c>
      <c r="BF256">
        <v>0.5177993528</v>
      </c>
      <c r="BG256">
        <v>0</v>
      </c>
    </row>
    <row r="257" spans="1:59" x14ac:dyDescent="0.35">
      <c r="A257" t="s">
        <v>377</v>
      </c>
      <c r="B257" s="35">
        <v>1930</v>
      </c>
      <c r="C257" s="18">
        <v>-10</v>
      </c>
      <c r="D257" s="19">
        <v>-5.1999999999999998E-3</v>
      </c>
      <c r="E257" s="35">
        <v>1930</v>
      </c>
      <c r="F257" s="35">
        <v>1930</v>
      </c>
      <c r="G257" s="35">
        <v>1930</v>
      </c>
      <c r="H257" s="16">
        <v>1940</v>
      </c>
      <c r="I257">
        <v>110</v>
      </c>
      <c r="J257" s="16">
        <v>212300</v>
      </c>
      <c r="K257" s="31">
        <v>0</v>
      </c>
      <c r="L257" s="16">
        <v>2000</v>
      </c>
      <c r="M257" s="16">
        <v>1595</v>
      </c>
      <c r="N257" s="16">
        <v>1860</v>
      </c>
      <c r="O257" s="16">
        <v>1795</v>
      </c>
      <c r="P257" s="16">
        <v>1974</v>
      </c>
      <c r="Q257" s="16">
        <v>1997.5</v>
      </c>
      <c r="R257" s="30">
        <v>1931.5</v>
      </c>
      <c r="S257" s="29">
        <v>1919.64</v>
      </c>
      <c r="T257" s="29">
        <v>1895.58</v>
      </c>
      <c r="U257" s="29">
        <v>1790.7850000000001</v>
      </c>
      <c r="V257" s="29">
        <v>1928.2122563742</v>
      </c>
      <c r="W257" s="29">
        <v>1918.4739009530999</v>
      </c>
      <c r="X257" s="29">
        <v>1882.1126960363999</v>
      </c>
      <c r="Y257" s="29">
        <v>1810.2849582171</v>
      </c>
      <c r="Z257" s="23" t="s">
        <v>480</v>
      </c>
      <c r="AA257" s="24" t="s">
        <v>558</v>
      </c>
      <c r="AB257" s="24" t="s">
        <v>558</v>
      </c>
      <c r="AC257" s="23">
        <v>50.502176132700001</v>
      </c>
      <c r="AD257" s="24" t="s">
        <v>552</v>
      </c>
      <c r="AE257" s="22">
        <v>-0.69041696080000003</v>
      </c>
      <c r="AF257" s="25">
        <v>1.2699999999999999E-2</v>
      </c>
      <c r="AG257" t="s">
        <v>481</v>
      </c>
      <c r="AH257" s="24">
        <v>-7.3689751109000001</v>
      </c>
      <c r="AI257" s="23">
        <v>58.333333333299997</v>
      </c>
      <c r="AJ257" s="23">
        <v>-46.428571428600002</v>
      </c>
      <c r="AK257" s="22">
        <v>85</v>
      </c>
      <c r="AL257" s="22">
        <v>87</v>
      </c>
      <c r="AM257" s="23">
        <v>146</v>
      </c>
      <c r="AN257" s="29">
        <v>158857.5</v>
      </c>
      <c r="AO257" s="29">
        <v>164799.66666666599</v>
      </c>
      <c r="AP257" s="30">
        <v>282216.75</v>
      </c>
      <c r="AQ257" s="22" t="s">
        <v>556</v>
      </c>
      <c r="AR257" s="24" t="s">
        <v>555</v>
      </c>
      <c r="AS257" s="22" t="s">
        <v>569</v>
      </c>
      <c r="AT257" s="33">
        <v>0</v>
      </c>
      <c r="AU257" s="28">
        <v>-7.7000000000000002E-3</v>
      </c>
      <c r="AV257" s="27">
        <v>2.6599999999999999E-2</v>
      </c>
      <c r="AW257" s="30">
        <v>-49350</v>
      </c>
      <c r="AX257" s="29">
        <v>168850</v>
      </c>
      <c r="AY257" s="29">
        <v>559300</v>
      </c>
      <c r="AZ257" s="29">
        <v>286375</v>
      </c>
      <c r="BA257" s="30">
        <v>-594940</v>
      </c>
      <c r="BB257">
        <v>3.51</v>
      </c>
      <c r="BC257" s="25">
        <v>-0.1333</v>
      </c>
      <c r="BD257">
        <v>549.85754985749998</v>
      </c>
      <c r="BE257">
        <v>0</v>
      </c>
      <c r="BF257">
        <v>58.555825242700003</v>
      </c>
      <c r="BG257">
        <v>0</v>
      </c>
    </row>
    <row r="258" spans="1:59" x14ac:dyDescent="0.35">
      <c r="A258" t="s">
        <v>379</v>
      </c>
      <c r="B258" s="20">
        <v>1.01</v>
      </c>
      <c r="C258" s="20">
        <v>0.01</v>
      </c>
      <c r="D258" s="34">
        <v>0.01</v>
      </c>
      <c r="E258" s="20">
        <v>1.03</v>
      </c>
      <c r="F258" s="31">
        <v>1</v>
      </c>
      <c r="G258" s="20">
        <v>1.03</v>
      </c>
      <c r="H258">
        <v>1</v>
      </c>
      <c r="I258" s="16">
        <v>305000</v>
      </c>
      <c r="J258" s="16">
        <v>308090</v>
      </c>
      <c r="K258" s="31">
        <v>0</v>
      </c>
      <c r="L258">
        <v>1.1100000000000001</v>
      </c>
      <c r="M258">
        <v>0.96</v>
      </c>
      <c r="N258">
        <v>1</v>
      </c>
      <c r="O258">
        <v>0.97</v>
      </c>
      <c r="P258">
        <v>1.02</v>
      </c>
      <c r="Q258">
        <v>1.06</v>
      </c>
      <c r="R258" s="23">
        <v>1.0175000000000001</v>
      </c>
      <c r="S258" s="23">
        <v>1.0251999999999999</v>
      </c>
      <c r="T258" s="23">
        <v>1.0311999999999999</v>
      </c>
      <c r="U258" s="23">
        <v>1.02475</v>
      </c>
      <c r="V258" s="23">
        <v>1.01619456</v>
      </c>
      <c r="W258" s="23">
        <v>1.0231272239</v>
      </c>
      <c r="X258" s="23">
        <v>1.0258578604999999</v>
      </c>
      <c r="Y258" s="23">
        <v>1.0233682756</v>
      </c>
      <c r="Z258" s="23" t="s">
        <v>480</v>
      </c>
      <c r="AA258" s="24" t="s">
        <v>558</v>
      </c>
      <c r="AB258" s="24" t="s">
        <v>558</v>
      </c>
      <c r="AC258" s="23">
        <v>46.729013736699997</v>
      </c>
      <c r="AD258" s="24" t="s">
        <v>552</v>
      </c>
      <c r="AE258" s="24">
        <v>-5.5822596000000002E-3</v>
      </c>
      <c r="AF258" s="25">
        <v>1.8800000000000001E-2</v>
      </c>
      <c r="AG258" t="s">
        <v>481</v>
      </c>
      <c r="AH258" s="24">
        <v>-39.667306461899997</v>
      </c>
      <c r="AI258" s="24">
        <v>0</v>
      </c>
      <c r="AJ258" s="22">
        <v>-75</v>
      </c>
      <c r="AK258" s="26">
        <v>441300</v>
      </c>
      <c r="AL258" s="26">
        <v>359800</v>
      </c>
      <c r="AM258" s="26">
        <v>345750</v>
      </c>
      <c r="AN258" s="30">
        <v>394999</v>
      </c>
      <c r="AO258" s="30">
        <v>329951.33333333302</v>
      </c>
      <c r="AP258" s="30">
        <v>326026</v>
      </c>
      <c r="AQ258" s="23" t="s">
        <v>553</v>
      </c>
      <c r="AR258" s="24" t="s">
        <v>555</v>
      </c>
      <c r="AS258" s="24" t="s">
        <v>555</v>
      </c>
      <c r="AT258" s="33">
        <v>0</v>
      </c>
      <c r="AU258" s="28">
        <v>-9.7999999999999997E-3</v>
      </c>
      <c r="AV258" s="33">
        <v>0</v>
      </c>
      <c r="AW258" s="24">
        <v>0</v>
      </c>
      <c r="AX258" s="30">
        <v>-653600</v>
      </c>
      <c r="AY258" s="30">
        <v>-619850</v>
      </c>
      <c r="AZ258" s="30">
        <v>-625550</v>
      </c>
      <c r="BA258" s="30">
        <v>-15794581.0001</v>
      </c>
      <c r="BB258">
        <v>0.1</v>
      </c>
      <c r="BC258" s="25">
        <v>0.25</v>
      </c>
      <c r="BD258">
        <v>10.1</v>
      </c>
      <c r="BE258">
        <v>0</v>
      </c>
      <c r="BF258">
        <v>0.63924050629999996</v>
      </c>
      <c r="BG258">
        <v>0</v>
      </c>
    </row>
    <row r="259" spans="1:59" x14ac:dyDescent="0.35">
      <c r="A259" t="s">
        <v>381</v>
      </c>
      <c r="B259" s="20">
        <v>960</v>
      </c>
      <c r="C259" s="20">
        <v>10</v>
      </c>
      <c r="D259" s="34">
        <v>1.0500000000000001E-2</v>
      </c>
      <c r="E259" s="20">
        <v>961.5</v>
      </c>
      <c r="F259" s="20">
        <v>953</v>
      </c>
      <c r="G259" s="20">
        <v>967.5</v>
      </c>
      <c r="H259">
        <v>950</v>
      </c>
      <c r="I259" s="16">
        <v>297580</v>
      </c>
      <c r="J259" s="16">
        <v>285443140</v>
      </c>
      <c r="K259" s="35">
        <v>-46536770</v>
      </c>
      <c r="L259" s="16">
        <v>1142</v>
      </c>
      <c r="M259">
        <v>599</v>
      </c>
      <c r="N259">
        <v>942.5</v>
      </c>
      <c r="O259">
        <v>898.25</v>
      </c>
      <c r="P259" s="16">
        <v>1002.5</v>
      </c>
      <c r="Q259" s="16">
        <v>1141</v>
      </c>
      <c r="R259" s="30">
        <v>1011.15</v>
      </c>
      <c r="S259" s="30">
        <v>1017.34</v>
      </c>
      <c r="T259" s="23">
        <v>983.78499999999997</v>
      </c>
      <c r="U259" s="22">
        <v>891.65250000000003</v>
      </c>
      <c r="V259" s="23">
        <v>999.27179468129998</v>
      </c>
      <c r="W259" s="30">
        <v>1004.1088512606</v>
      </c>
      <c r="X259" s="23">
        <v>972.66281488510003</v>
      </c>
      <c r="Y259" s="22">
        <v>905.78283230759996</v>
      </c>
      <c r="Z259" s="23" t="s">
        <v>480</v>
      </c>
      <c r="AA259" s="24" t="s">
        <v>558</v>
      </c>
      <c r="AB259" s="24" t="s">
        <v>558</v>
      </c>
      <c r="AC259" s="23">
        <v>37.248383086700002</v>
      </c>
      <c r="AD259" s="24" t="s">
        <v>552</v>
      </c>
      <c r="AE259" s="23">
        <v>-12.1187472457</v>
      </c>
      <c r="AF259" s="25">
        <v>3.09E-2</v>
      </c>
      <c r="AG259" t="s">
        <v>552</v>
      </c>
      <c r="AH259" s="23">
        <v>-89.449367568</v>
      </c>
      <c r="AI259" s="23">
        <v>29.035333431600002</v>
      </c>
      <c r="AJ259" s="22">
        <v>-70.588235294100002</v>
      </c>
      <c r="AK259" s="26">
        <v>356039</v>
      </c>
      <c r="AL259" s="26">
        <v>444459</v>
      </c>
      <c r="AM259" s="26">
        <v>471302</v>
      </c>
      <c r="AN259" s="30">
        <v>308542928</v>
      </c>
      <c r="AO259" s="30">
        <v>412885932.5</v>
      </c>
      <c r="AP259" s="30">
        <v>455889330.625</v>
      </c>
      <c r="AQ259" s="24" t="s">
        <v>578</v>
      </c>
      <c r="AR259" s="23" t="s">
        <v>561</v>
      </c>
      <c r="AS259" s="24" t="s">
        <v>555</v>
      </c>
      <c r="AT259" s="28">
        <v>-3.0300000000000001E-2</v>
      </c>
      <c r="AU259" s="28">
        <v>-6.3399999999999998E-2</v>
      </c>
      <c r="AV259" s="28">
        <v>-2.93E-2</v>
      </c>
      <c r="AW259" s="30">
        <v>-468139885</v>
      </c>
      <c r="AX259" s="30">
        <v>-2529519772.5</v>
      </c>
      <c r="AY259" s="30">
        <v>-3830036547.5</v>
      </c>
      <c r="AZ259" s="30">
        <v>-5825050642.5</v>
      </c>
      <c r="BA259" s="30">
        <v>-7176395074.3000002</v>
      </c>
      <c r="BB259">
        <v>27.38</v>
      </c>
      <c r="BC259" s="25">
        <v>6.3700000000000007E-2</v>
      </c>
      <c r="BD259">
        <v>35.062089116099997</v>
      </c>
      <c r="BE259">
        <v>0</v>
      </c>
      <c r="BF259">
        <v>2.6145926954999998</v>
      </c>
      <c r="BG259">
        <v>0</v>
      </c>
    </row>
    <row r="260" spans="1:59" x14ac:dyDescent="0.35">
      <c r="A260" t="s">
        <v>383</v>
      </c>
      <c r="B260" s="18">
        <v>141</v>
      </c>
      <c r="C260" s="18">
        <v>-3</v>
      </c>
      <c r="D260" s="19">
        <v>-2.0799999999999999E-2</v>
      </c>
      <c r="E260" s="18">
        <v>143</v>
      </c>
      <c r="F260" s="18">
        <v>141</v>
      </c>
      <c r="G260" s="31">
        <v>144</v>
      </c>
      <c r="H260">
        <v>144</v>
      </c>
      <c r="I260" s="16">
        <v>416680</v>
      </c>
      <c r="J260" s="16">
        <v>59304316</v>
      </c>
      <c r="K260" s="35">
        <v>-4207428</v>
      </c>
      <c r="L260">
        <v>152</v>
      </c>
      <c r="M260">
        <v>96.6</v>
      </c>
      <c r="N260">
        <v>140.9</v>
      </c>
      <c r="O260">
        <v>131.6</v>
      </c>
      <c r="P260">
        <v>145.5</v>
      </c>
      <c r="Q260">
        <v>152</v>
      </c>
      <c r="R260" s="23">
        <v>144.72999999999999</v>
      </c>
      <c r="S260" s="22">
        <v>130.75200000000001</v>
      </c>
      <c r="T260" s="22">
        <v>118.35850000000001</v>
      </c>
      <c r="U260" s="22">
        <v>110.8505</v>
      </c>
      <c r="V260" s="23">
        <v>142.249899449</v>
      </c>
      <c r="W260" s="22">
        <v>133.43072287359999</v>
      </c>
      <c r="X260" s="22">
        <v>123.654477155</v>
      </c>
      <c r="Y260" s="22">
        <v>114.0488093519</v>
      </c>
      <c r="Z260" s="23" t="s">
        <v>480</v>
      </c>
      <c r="AA260" s="22" t="s">
        <v>551</v>
      </c>
      <c r="AB260" s="22" t="s">
        <v>551</v>
      </c>
      <c r="AC260" s="23">
        <v>51.545402280399998</v>
      </c>
      <c r="AD260" s="24" t="s">
        <v>552</v>
      </c>
      <c r="AE260" s="23">
        <v>4.4455368852000001</v>
      </c>
      <c r="AF260" s="25">
        <v>2.63E-2</v>
      </c>
      <c r="AG260" t="s">
        <v>481</v>
      </c>
      <c r="AH260" s="23">
        <v>-91.3143231727</v>
      </c>
      <c r="AI260" s="23">
        <v>49.007314524599998</v>
      </c>
      <c r="AJ260" s="23">
        <v>-62.068965517199999</v>
      </c>
      <c r="AK260" s="26">
        <v>425096</v>
      </c>
      <c r="AL260" s="26">
        <v>529606</v>
      </c>
      <c r="AM260" s="26">
        <v>536048</v>
      </c>
      <c r="AN260" s="30">
        <v>50319081.600000001</v>
      </c>
      <c r="AO260" s="30">
        <v>69822362</v>
      </c>
      <c r="AP260" s="30">
        <v>72311853.400000006</v>
      </c>
      <c r="AQ260" s="23" t="s">
        <v>553</v>
      </c>
      <c r="AR260" s="24" t="s">
        <v>555</v>
      </c>
      <c r="AS260" s="24" t="s">
        <v>555</v>
      </c>
      <c r="AT260" s="27">
        <v>0.26340000000000002</v>
      </c>
      <c r="AU260" s="28">
        <v>-2.0799999999999999E-2</v>
      </c>
      <c r="AV260" s="28">
        <v>-2.8299999999999999E-2</v>
      </c>
      <c r="AW260" s="29">
        <v>8000530</v>
      </c>
      <c r="AX260" s="30">
        <v>-99696957</v>
      </c>
      <c r="AY260" s="30">
        <v>-90479637.999500006</v>
      </c>
      <c r="AZ260" s="29">
        <v>87549495.000499994</v>
      </c>
      <c r="BA260" s="29">
        <v>580476722.50049996</v>
      </c>
      <c r="BB260">
        <v>7.88</v>
      </c>
      <c r="BC260" s="25">
        <v>-0.30690000000000001</v>
      </c>
      <c r="BD260">
        <v>17.893401015199998</v>
      </c>
      <c r="BE260">
        <v>0</v>
      </c>
      <c r="BF260">
        <v>1.8214700943</v>
      </c>
      <c r="BG260">
        <v>0</v>
      </c>
    </row>
    <row r="261" spans="1:59" x14ac:dyDescent="0.35">
      <c r="A261" t="s">
        <v>385</v>
      </c>
      <c r="B261" s="18">
        <v>76.2</v>
      </c>
      <c r="C261" s="18">
        <v>-1</v>
      </c>
      <c r="D261" s="19">
        <v>-1.2999999999999999E-2</v>
      </c>
      <c r="E261" s="18">
        <v>76.2</v>
      </c>
      <c r="F261" s="18">
        <v>76.2</v>
      </c>
      <c r="G261" s="18">
        <v>76.2</v>
      </c>
      <c r="H261">
        <v>77.2</v>
      </c>
      <c r="I261" s="16">
        <v>17810</v>
      </c>
      <c r="J261" s="16">
        <v>1357122</v>
      </c>
      <c r="K261" s="31">
        <v>0</v>
      </c>
      <c r="L261">
        <v>78.3</v>
      </c>
      <c r="M261">
        <v>74</v>
      </c>
      <c r="N261">
        <v>75.98</v>
      </c>
      <c r="O261">
        <v>74.25</v>
      </c>
      <c r="P261">
        <v>77.2</v>
      </c>
      <c r="Q261">
        <v>80</v>
      </c>
      <c r="R261" s="23">
        <v>76.777500000000003</v>
      </c>
      <c r="S261" s="23">
        <v>76.703999999999994</v>
      </c>
      <c r="T261" s="23">
        <v>76.274500000000003</v>
      </c>
      <c r="U261" s="23">
        <v>76.609250000000003</v>
      </c>
      <c r="V261" s="23">
        <v>76.8014324281</v>
      </c>
      <c r="W261" s="23">
        <v>76.639413777000001</v>
      </c>
      <c r="X261" s="23">
        <v>76.555023869199999</v>
      </c>
      <c r="Y261" s="23">
        <v>76.757792737900004</v>
      </c>
      <c r="Z261" s="24" t="s">
        <v>558</v>
      </c>
      <c r="AA261" s="24" t="s">
        <v>558</v>
      </c>
      <c r="AB261" s="24" t="s">
        <v>558</v>
      </c>
      <c r="AC261" s="23">
        <v>42.208007763799998</v>
      </c>
      <c r="AD261" s="24" t="s">
        <v>552</v>
      </c>
      <c r="AE261" s="24">
        <v>0.1317685743</v>
      </c>
      <c r="AF261" s="25">
        <v>5.3E-3</v>
      </c>
      <c r="AG261" t="s">
        <v>481</v>
      </c>
      <c r="AH261" s="23">
        <v>-135.4166666667</v>
      </c>
      <c r="AI261" s="23">
        <v>77.011494252899993</v>
      </c>
      <c r="AJ261" s="23">
        <v>-68.965517241399994</v>
      </c>
      <c r="AK261" s="36">
        <v>3852</v>
      </c>
      <c r="AL261" s="36">
        <v>4745</v>
      </c>
      <c r="AM261" s="36">
        <v>4665</v>
      </c>
      <c r="AN261" s="29">
        <v>238817</v>
      </c>
      <c r="AO261" s="29">
        <v>325863</v>
      </c>
      <c r="AP261" s="29">
        <v>328716.47499999998</v>
      </c>
      <c r="AQ261" s="22" t="s">
        <v>556</v>
      </c>
      <c r="AR261" s="24" t="s">
        <v>555</v>
      </c>
      <c r="AS261" s="24" t="s">
        <v>555</v>
      </c>
      <c r="AT261" s="28">
        <v>-3.8999999999999998E-3</v>
      </c>
      <c r="AU261" s="28">
        <v>-1.04E-2</v>
      </c>
      <c r="AV261" s="28">
        <v>-1.04E-2</v>
      </c>
      <c r="AW261" s="24">
        <v>0</v>
      </c>
      <c r="AX261" s="30">
        <v>-1530000</v>
      </c>
      <c r="AY261" s="30">
        <v>-2283292</v>
      </c>
      <c r="AZ261" s="30">
        <v>-9571046</v>
      </c>
      <c r="BA261" s="30">
        <v>-106793807</v>
      </c>
      <c r="BB261">
        <v>0</v>
      </c>
      <c r="BC261" s="25">
        <v>0</v>
      </c>
      <c r="BD261">
        <v>0</v>
      </c>
      <c r="BE261">
        <v>0</v>
      </c>
      <c r="BF261">
        <v>0</v>
      </c>
      <c r="BG261">
        <v>0</v>
      </c>
    </row>
    <row r="262" spans="1:59" x14ac:dyDescent="0.35">
      <c r="A262" t="s">
        <v>583</v>
      </c>
      <c r="B262" s="20">
        <v>80</v>
      </c>
      <c r="C262" s="20">
        <v>1</v>
      </c>
      <c r="D262" s="34">
        <v>1.2699999999999999E-2</v>
      </c>
      <c r="E262" s="20">
        <v>80.5</v>
      </c>
      <c r="F262" s="31">
        <v>79</v>
      </c>
      <c r="G262" s="20">
        <v>80.5</v>
      </c>
      <c r="H262">
        <v>79</v>
      </c>
      <c r="I262" s="16">
        <v>62930</v>
      </c>
      <c r="J262" s="16">
        <v>5035605</v>
      </c>
      <c r="K262" s="35">
        <v>-1594400</v>
      </c>
      <c r="L262">
        <v>83</v>
      </c>
      <c r="M262">
        <v>75</v>
      </c>
      <c r="N262">
        <v>77</v>
      </c>
      <c r="O262">
        <v>76.75</v>
      </c>
      <c r="P262">
        <v>81.5</v>
      </c>
      <c r="Q262">
        <v>83.75</v>
      </c>
      <c r="R262" s="23">
        <v>80.534999999999997</v>
      </c>
      <c r="S262" s="23">
        <v>80.400000000000006</v>
      </c>
      <c r="T262" s="23">
        <v>80.813999999999993</v>
      </c>
      <c r="U262" s="23">
        <v>80.832999999999998</v>
      </c>
      <c r="V262" s="23">
        <v>80.309776375699997</v>
      </c>
      <c r="W262" s="23">
        <v>80.491873277799996</v>
      </c>
      <c r="X262" s="23">
        <v>80.675639610100006</v>
      </c>
      <c r="Y262" s="23">
        <v>80.826339036999997</v>
      </c>
      <c r="Z262" s="24" t="s">
        <v>558</v>
      </c>
      <c r="AA262" s="24" t="s">
        <v>558</v>
      </c>
      <c r="AB262" s="24" t="s">
        <v>558</v>
      </c>
      <c r="AC262" s="23">
        <v>47.7673964747</v>
      </c>
      <c r="AD262" s="24" t="s">
        <v>552</v>
      </c>
      <c r="AE262" s="23">
        <v>-2.5857395700000001E-2</v>
      </c>
      <c r="AF262" s="25">
        <v>1.4500000000000001E-2</v>
      </c>
      <c r="AG262" t="s">
        <v>481</v>
      </c>
      <c r="AH262" s="23">
        <v>-97.740112994399993</v>
      </c>
      <c r="AI262" s="24">
        <v>0</v>
      </c>
      <c r="AJ262" s="22">
        <v>-23.076923076900002</v>
      </c>
      <c r="AK262" s="36">
        <v>60392</v>
      </c>
      <c r="AL262" s="36">
        <v>62179</v>
      </c>
      <c r="AM262" s="36">
        <v>49573</v>
      </c>
      <c r="AN262" s="29">
        <v>4712959.8</v>
      </c>
      <c r="AO262" s="29">
        <v>4915187.0666666599</v>
      </c>
      <c r="AP262" s="29">
        <v>3924434.4</v>
      </c>
      <c r="AQ262" s="23" t="s">
        <v>564</v>
      </c>
      <c r="AR262" s="24" t="s">
        <v>555</v>
      </c>
      <c r="AS262" s="24" t="s">
        <v>555</v>
      </c>
      <c r="AT262" s="33">
        <v>0</v>
      </c>
      <c r="AU262" s="28">
        <v>-1.4800000000000001E-2</v>
      </c>
      <c r="AV262" s="33">
        <v>0</v>
      </c>
      <c r="AW262" s="30">
        <v>-3279732.5</v>
      </c>
      <c r="AX262" s="30">
        <v>-3279732.5</v>
      </c>
      <c r="AY262" s="30">
        <v>-11134799.5</v>
      </c>
      <c r="AZ262" s="30">
        <v>-24482449.5</v>
      </c>
      <c r="BA262" s="30">
        <v>-234044665.5</v>
      </c>
      <c r="BB262">
        <v>0</v>
      </c>
      <c r="BC262" s="25">
        <v>0</v>
      </c>
      <c r="BD262">
        <v>0</v>
      </c>
      <c r="BE262">
        <v>0</v>
      </c>
      <c r="BF262">
        <v>0</v>
      </c>
      <c r="BG262">
        <v>0</v>
      </c>
    </row>
    <row r="263" spans="1:59" x14ac:dyDescent="0.35">
      <c r="A263" t="s">
        <v>435</v>
      </c>
      <c r="B263" s="18">
        <v>75.7</v>
      </c>
      <c r="C263" s="18">
        <v>-0.6</v>
      </c>
      <c r="D263" s="19">
        <v>-7.9000000000000008E-3</v>
      </c>
      <c r="E263" s="18">
        <v>75.7</v>
      </c>
      <c r="F263" s="18">
        <v>75.7</v>
      </c>
      <c r="G263" s="18">
        <v>75.7</v>
      </c>
      <c r="H263">
        <v>76.3</v>
      </c>
      <c r="I263" s="16">
        <v>4400</v>
      </c>
      <c r="J263" s="16">
        <v>333080</v>
      </c>
      <c r="K263" s="31">
        <v>0</v>
      </c>
      <c r="L263">
        <v>78.5</v>
      </c>
      <c r="M263">
        <v>75.099999999999994</v>
      </c>
      <c r="N263">
        <v>75.45</v>
      </c>
      <c r="O263">
        <v>75.099999999999994</v>
      </c>
      <c r="P263">
        <v>76.3</v>
      </c>
      <c r="Q263">
        <v>78.75</v>
      </c>
      <c r="R263" s="23">
        <v>75.784999999999997</v>
      </c>
      <c r="S263" s="23">
        <v>76.111000000000004</v>
      </c>
      <c r="T263" s="23">
        <v>76.402500000000003</v>
      </c>
      <c r="U263" s="23">
        <v>76.639499999999998</v>
      </c>
      <c r="V263" s="23">
        <v>75.856688589800001</v>
      </c>
      <c r="W263" s="23">
        <v>76.056663368000002</v>
      </c>
      <c r="X263" s="23">
        <v>76.282452900300001</v>
      </c>
      <c r="Y263" s="23">
        <v>76.575301978900001</v>
      </c>
      <c r="Z263" s="24" t="s">
        <v>558</v>
      </c>
      <c r="AA263" s="24" t="s">
        <v>558</v>
      </c>
      <c r="AB263" s="24" t="s">
        <v>558</v>
      </c>
      <c r="AC263" s="23">
        <v>48.1293018661</v>
      </c>
      <c r="AD263" s="24" t="s">
        <v>552</v>
      </c>
      <c r="AE263" s="24">
        <v>-0.1046430009</v>
      </c>
      <c r="AF263" s="25">
        <v>6.7000000000000002E-3</v>
      </c>
      <c r="AG263" t="s">
        <v>481</v>
      </c>
      <c r="AH263" s="24">
        <v>-44.922913344000001</v>
      </c>
      <c r="AI263" s="22">
        <v>52.222222222200003</v>
      </c>
      <c r="AJ263" s="23">
        <v>-60</v>
      </c>
      <c r="AK263" s="36">
        <v>4030</v>
      </c>
      <c r="AL263" s="26">
        <v>5016</v>
      </c>
      <c r="AM263" s="26">
        <v>6611</v>
      </c>
      <c r="AN263" s="29">
        <v>255209.60000000001</v>
      </c>
      <c r="AO263" s="30">
        <v>346663.46666666598</v>
      </c>
      <c r="AP263" s="30">
        <v>475893.67499999999</v>
      </c>
      <c r="AQ263" s="22" t="s">
        <v>556</v>
      </c>
      <c r="AR263" s="24" t="s">
        <v>555</v>
      </c>
      <c r="AS263" s="24" t="s">
        <v>555</v>
      </c>
      <c r="AT263" s="27">
        <v>6.9999999999999999E-4</v>
      </c>
      <c r="AU263" s="33">
        <v>0</v>
      </c>
      <c r="AV263" s="27">
        <v>3.3E-3</v>
      </c>
      <c r="AW263" s="24">
        <v>0</v>
      </c>
      <c r="AX263" s="29">
        <v>2295</v>
      </c>
      <c r="AY263" s="30">
        <v>-1088585</v>
      </c>
      <c r="AZ263" s="30">
        <v>-2836585</v>
      </c>
      <c r="BA263" s="30">
        <v>-12349806</v>
      </c>
      <c r="BB263">
        <v>0</v>
      </c>
      <c r="BC263" s="25">
        <v>0</v>
      </c>
      <c r="BD263">
        <v>0</v>
      </c>
      <c r="BE263">
        <v>0</v>
      </c>
      <c r="BF263">
        <v>0</v>
      </c>
      <c r="BG263">
        <v>0</v>
      </c>
    </row>
    <row r="264" spans="1:59" x14ac:dyDescent="0.35">
      <c r="A264" t="s">
        <v>436</v>
      </c>
      <c r="B264" s="20">
        <v>77</v>
      </c>
      <c r="C264" s="20">
        <v>2</v>
      </c>
      <c r="D264" s="34">
        <v>2.6700000000000002E-2</v>
      </c>
      <c r="E264" s="20">
        <v>77</v>
      </c>
      <c r="F264" s="20">
        <v>77</v>
      </c>
      <c r="G264" s="20">
        <v>77</v>
      </c>
      <c r="H264">
        <v>75</v>
      </c>
      <c r="I264" s="16">
        <v>19900</v>
      </c>
      <c r="J264" s="16">
        <v>1532300</v>
      </c>
      <c r="K264" s="31">
        <v>0</v>
      </c>
      <c r="L264">
        <v>81.599999999999994</v>
      </c>
      <c r="M264">
        <v>75</v>
      </c>
      <c r="N264">
        <v>75</v>
      </c>
      <c r="O264">
        <v>75</v>
      </c>
      <c r="P264">
        <v>78</v>
      </c>
      <c r="Q264">
        <v>80.45</v>
      </c>
      <c r="R264" s="22">
        <v>76.862499999999997</v>
      </c>
      <c r="S264" s="23">
        <v>77.453000000000003</v>
      </c>
      <c r="T264" s="23">
        <v>78.152000000000001</v>
      </c>
      <c r="U264" s="23">
        <v>78.143749999999997</v>
      </c>
      <c r="V264" s="22">
        <v>76.832806895800005</v>
      </c>
      <c r="W264" s="23">
        <v>77.336189014200002</v>
      </c>
      <c r="X264" s="23">
        <v>77.765355943800003</v>
      </c>
      <c r="Y264" s="23">
        <v>77.983947992200001</v>
      </c>
      <c r="Z264" s="24" t="s">
        <v>558</v>
      </c>
      <c r="AA264" s="24" t="s">
        <v>558</v>
      </c>
      <c r="AB264" s="24" t="s">
        <v>558</v>
      </c>
      <c r="AC264" s="22">
        <v>50.230063285599996</v>
      </c>
      <c r="AD264" s="24" t="s">
        <v>552</v>
      </c>
      <c r="AE264" s="24">
        <v>-0.26028811289999998</v>
      </c>
      <c r="AF264" s="25">
        <v>8.3999999999999995E-3</v>
      </c>
      <c r="AG264" t="s">
        <v>481</v>
      </c>
      <c r="AH264" s="24">
        <v>21.378836912800001</v>
      </c>
      <c r="AI264" s="24">
        <v>0</v>
      </c>
      <c r="AJ264" s="22">
        <v>-50</v>
      </c>
      <c r="AK264" s="36">
        <v>13029</v>
      </c>
      <c r="AL264" s="36">
        <v>13122</v>
      </c>
      <c r="AM264" s="36">
        <v>18013</v>
      </c>
      <c r="AN264" s="29">
        <v>891064.3</v>
      </c>
      <c r="AO264" s="29">
        <v>935630.2</v>
      </c>
      <c r="AP264" s="29">
        <v>1328644.55</v>
      </c>
      <c r="AQ264" s="22" t="s">
        <v>556</v>
      </c>
      <c r="AR264" s="22" t="s">
        <v>557</v>
      </c>
      <c r="AS264" s="24" t="s">
        <v>555</v>
      </c>
      <c r="AT264" s="27">
        <v>6.4999999999999997E-3</v>
      </c>
      <c r="AU264" s="33">
        <v>0</v>
      </c>
      <c r="AV264" s="33">
        <v>0</v>
      </c>
      <c r="AW264" s="24">
        <v>0</v>
      </c>
      <c r="AX264" s="24">
        <v>0</v>
      </c>
      <c r="AY264" s="29">
        <v>195847</v>
      </c>
      <c r="AZ264" s="30">
        <v>-12299453</v>
      </c>
      <c r="BA264" s="30">
        <v>-13725135</v>
      </c>
      <c r="BB264">
        <v>0</v>
      </c>
      <c r="BC264" s="25">
        <v>0</v>
      </c>
      <c r="BD264">
        <v>0</v>
      </c>
      <c r="BE264">
        <v>0</v>
      </c>
      <c r="BF264">
        <v>0</v>
      </c>
      <c r="BG264">
        <v>0</v>
      </c>
    </row>
    <row r="265" spans="1:59" x14ac:dyDescent="0.35">
      <c r="A265" t="s">
        <v>437</v>
      </c>
      <c r="B265" s="18">
        <v>78.849999999999994</v>
      </c>
      <c r="C265" s="18">
        <v>-0.15</v>
      </c>
      <c r="D265" s="19">
        <v>-1.9E-3</v>
      </c>
      <c r="E265" s="18">
        <v>78.849999999999994</v>
      </c>
      <c r="F265" s="18">
        <v>78.849999999999994</v>
      </c>
      <c r="G265" s="18">
        <v>78.849999999999994</v>
      </c>
      <c r="H265">
        <v>79</v>
      </c>
      <c r="I265" s="16">
        <v>2180</v>
      </c>
      <c r="J265">
        <v>0</v>
      </c>
      <c r="K265" s="31">
        <v>0</v>
      </c>
      <c r="L265">
        <v>82.7</v>
      </c>
      <c r="M265">
        <v>78.5</v>
      </c>
      <c r="N265">
        <v>78.62</v>
      </c>
      <c r="O265">
        <v>76.25</v>
      </c>
      <c r="P265">
        <v>81</v>
      </c>
      <c r="Q265">
        <v>82.7</v>
      </c>
      <c r="R265" s="23">
        <v>79.412499999999994</v>
      </c>
      <c r="S265" s="23">
        <v>80.305000000000007</v>
      </c>
      <c r="T265" s="23">
        <v>80.757000000000005</v>
      </c>
      <c r="U265" s="23">
        <v>80.489249999999998</v>
      </c>
      <c r="V265" s="23">
        <v>79.626953162999996</v>
      </c>
      <c r="W265" s="23">
        <v>80.058101602099995</v>
      </c>
      <c r="X265" s="23">
        <v>80.348682870800005</v>
      </c>
      <c r="Y265" s="23">
        <v>80.320560796199999</v>
      </c>
      <c r="Z265" s="24" t="s">
        <v>558</v>
      </c>
      <c r="AA265" s="24" t="s">
        <v>558</v>
      </c>
      <c r="AB265" s="24" t="s">
        <v>558</v>
      </c>
      <c r="AC265" s="23">
        <v>43.680161194900002</v>
      </c>
      <c r="AD265" s="24" t="s">
        <v>552</v>
      </c>
      <c r="AE265" s="24">
        <v>-0.1865114202</v>
      </c>
      <c r="AF265" s="25">
        <v>8.0999999999999996E-3</v>
      </c>
      <c r="AG265" t="s">
        <v>481</v>
      </c>
      <c r="AH265" s="23">
        <v>-51.761043004500003</v>
      </c>
      <c r="AI265" s="23">
        <v>16</v>
      </c>
      <c r="AJ265" s="23">
        <v>-86</v>
      </c>
      <c r="AK265" s="26">
        <v>23172</v>
      </c>
      <c r="AL265" s="26">
        <v>24903</v>
      </c>
      <c r="AM265" s="26">
        <v>36379</v>
      </c>
      <c r="AN265" s="30">
        <v>1829877.55</v>
      </c>
      <c r="AO265" s="30">
        <v>1964034.33333333</v>
      </c>
      <c r="AP265" s="30">
        <v>2867716.1</v>
      </c>
      <c r="AQ265" s="22" t="s">
        <v>556</v>
      </c>
      <c r="AR265" s="24" t="s">
        <v>555</v>
      </c>
      <c r="AS265" s="24" t="s">
        <v>555</v>
      </c>
      <c r="AT265" s="28">
        <v>-3.78E-2</v>
      </c>
      <c r="AU265" s="27">
        <v>2.5000000000000001E-3</v>
      </c>
      <c r="AV265" s="33">
        <v>0</v>
      </c>
      <c r="AW265" s="30">
        <v>-3815700</v>
      </c>
      <c r="AX265" s="30">
        <v>-2636700</v>
      </c>
      <c r="AY265" s="30">
        <v>-2702980.5</v>
      </c>
      <c r="AZ265" s="30">
        <v>-3655670.5</v>
      </c>
      <c r="BA265" s="30">
        <v>-15704821</v>
      </c>
      <c r="BB265">
        <v>0</v>
      </c>
      <c r="BC265" s="25">
        <v>0</v>
      </c>
      <c r="BD265">
        <v>0</v>
      </c>
      <c r="BE265">
        <v>0</v>
      </c>
      <c r="BF265">
        <v>0</v>
      </c>
      <c r="BG265">
        <v>0</v>
      </c>
    </row>
    <row r="266" spans="1:59" x14ac:dyDescent="0.35">
      <c r="A266" t="s">
        <v>594</v>
      </c>
      <c r="B266" s="31">
        <v>77</v>
      </c>
      <c r="C266" s="31">
        <v>0</v>
      </c>
      <c r="D266" s="32">
        <v>0</v>
      </c>
      <c r="E266" s="31">
        <v>77</v>
      </c>
      <c r="F266" s="18">
        <v>76.849999999999994</v>
      </c>
      <c r="G266" s="31">
        <v>77</v>
      </c>
      <c r="H266">
        <v>77</v>
      </c>
      <c r="I266" s="16">
        <v>40450</v>
      </c>
      <c r="J266" s="16">
        <v>3112740</v>
      </c>
      <c r="K266" s="31">
        <v>0</v>
      </c>
      <c r="L266">
        <v>79.95</v>
      </c>
      <c r="M266">
        <v>75.8</v>
      </c>
      <c r="N266">
        <v>76.75</v>
      </c>
      <c r="O266">
        <v>75</v>
      </c>
      <c r="P266">
        <v>77.05</v>
      </c>
      <c r="Q266">
        <v>79.5</v>
      </c>
      <c r="R266" s="22">
        <v>76.932500000000005</v>
      </c>
      <c r="S266" s="23">
        <v>77.372</v>
      </c>
      <c r="T266" s="23">
        <v>78.177499999999995</v>
      </c>
      <c r="U266" s="23">
        <v>78.335499999999996</v>
      </c>
      <c r="V266" s="23">
        <v>77.075452523500005</v>
      </c>
      <c r="W266" s="23">
        <v>77.429065015299997</v>
      </c>
      <c r="X266" s="23">
        <v>77.8293313219</v>
      </c>
      <c r="Y266" s="23">
        <v>78.057553197900006</v>
      </c>
      <c r="Z266" s="24" t="s">
        <v>558</v>
      </c>
      <c r="AA266" s="24" t="s">
        <v>558</v>
      </c>
      <c r="AB266" s="24" t="s">
        <v>558</v>
      </c>
      <c r="AC266" s="23">
        <v>48.920599372200002</v>
      </c>
      <c r="AD266" s="24" t="s">
        <v>552</v>
      </c>
      <c r="AE266" s="24">
        <v>-0.12884337109999999</v>
      </c>
      <c r="AF266" s="25">
        <v>7.7000000000000002E-3</v>
      </c>
      <c r="AG266" t="s">
        <v>481</v>
      </c>
      <c r="AH266" s="24">
        <v>3.7259366590999998</v>
      </c>
      <c r="AI266" s="24">
        <v>38.775510204100001</v>
      </c>
      <c r="AJ266" s="24">
        <v>-61.224489795899999</v>
      </c>
      <c r="AK266" s="36">
        <v>14453</v>
      </c>
      <c r="AL266" s="36">
        <v>16974</v>
      </c>
      <c r="AM266" s="36">
        <v>21608</v>
      </c>
      <c r="AN266" s="29">
        <v>1113521</v>
      </c>
      <c r="AO266" s="29">
        <v>1311358.5666666599</v>
      </c>
      <c r="AP266" s="29">
        <v>1658971.65</v>
      </c>
      <c r="AQ266" s="24" t="s">
        <v>559</v>
      </c>
      <c r="AR266" s="24" t="s">
        <v>555</v>
      </c>
      <c r="AS266" s="24" t="s">
        <v>555</v>
      </c>
      <c r="AT266" s="27">
        <v>5.1999999999999998E-3</v>
      </c>
      <c r="AU266" s="33">
        <v>0</v>
      </c>
      <c r="AV266" s="33">
        <v>0</v>
      </c>
      <c r="AW266" s="30">
        <v>-1878800</v>
      </c>
      <c r="AX266" s="30">
        <v>-1878800</v>
      </c>
      <c r="AY266" s="30">
        <v>-1791738</v>
      </c>
      <c r="AZ266" s="30">
        <v>-1791738</v>
      </c>
      <c r="BA266" s="24">
        <v>0</v>
      </c>
      <c r="BB266">
        <v>0</v>
      </c>
      <c r="BC266" s="25">
        <v>0</v>
      </c>
      <c r="BD266">
        <v>0</v>
      </c>
      <c r="BE266">
        <v>0</v>
      </c>
      <c r="BF266">
        <v>0</v>
      </c>
      <c r="BG266">
        <v>0</v>
      </c>
    </row>
    <row r="267" spans="1:59" x14ac:dyDescent="0.35">
      <c r="A267" t="s">
        <v>584</v>
      </c>
      <c r="B267" s="31">
        <v>78</v>
      </c>
      <c r="C267" s="31">
        <v>0</v>
      </c>
      <c r="D267" s="32">
        <v>0</v>
      </c>
      <c r="E267" s="31">
        <v>78</v>
      </c>
      <c r="F267" s="31">
        <v>78</v>
      </c>
      <c r="G267" s="31">
        <v>78</v>
      </c>
      <c r="H267">
        <v>78</v>
      </c>
      <c r="I267">
        <v>160</v>
      </c>
      <c r="J267" s="16">
        <v>12480</v>
      </c>
      <c r="K267" s="31">
        <v>0</v>
      </c>
      <c r="L267">
        <v>79.7</v>
      </c>
      <c r="M267">
        <v>75</v>
      </c>
      <c r="N267">
        <v>77.75</v>
      </c>
      <c r="O267">
        <v>75.25</v>
      </c>
      <c r="P267">
        <v>79.150000000000006</v>
      </c>
      <c r="Q267">
        <v>79.7</v>
      </c>
      <c r="R267" s="22">
        <v>77.947500000000005</v>
      </c>
      <c r="S267" s="23">
        <v>78.319999999999993</v>
      </c>
      <c r="T267" s="23">
        <v>78.589500000000001</v>
      </c>
      <c r="U267" s="23">
        <v>78.527500000000003</v>
      </c>
      <c r="V267" s="23">
        <v>78.054123037500005</v>
      </c>
      <c r="W267" s="23">
        <v>78.235192256900007</v>
      </c>
      <c r="X267" s="23">
        <v>78.388416370599998</v>
      </c>
      <c r="Y267" s="23">
        <v>78.300219537399997</v>
      </c>
      <c r="Z267" s="24" t="s">
        <v>558</v>
      </c>
      <c r="AA267" s="24" t="s">
        <v>558</v>
      </c>
      <c r="AB267" s="24" t="s">
        <v>558</v>
      </c>
      <c r="AC267" s="23">
        <v>49.408732955600001</v>
      </c>
      <c r="AD267" s="24" t="s">
        <v>552</v>
      </c>
      <c r="AE267" s="24">
        <v>-0.1002303547</v>
      </c>
      <c r="AF267" s="25">
        <v>9.2999999999999992E-3</v>
      </c>
      <c r="AG267" t="s">
        <v>481</v>
      </c>
      <c r="AH267" s="24">
        <v>15.587529976000001</v>
      </c>
      <c r="AI267" s="23">
        <v>50.369083803700001</v>
      </c>
      <c r="AJ267" s="24">
        <v>-48.9361702128</v>
      </c>
      <c r="AK267" s="26">
        <v>35499</v>
      </c>
      <c r="AL267" s="26">
        <v>27073</v>
      </c>
      <c r="AM267" s="26">
        <v>29772</v>
      </c>
      <c r="AN267" s="30">
        <v>2612569.0499999998</v>
      </c>
      <c r="AO267" s="30">
        <v>2008641.0333333299</v>
      </c>
      <c r="AP267" s="30">
        <v>2244336.4500000002</v>
      </c>
      <c r="AQ267" s="22" t="s">
        <v>556</v>
      </c>
      <c r="AR267" s="22" t="s">
        <v>557</v>
      </c>
      <c r="AS267" s="24" t="s">
        <v>555</v>
      </c>
      <c r="AT267" s="28">
        <v>-1.89E-2</v>
      </c>
      <c r="AU267" s="28">
        <v>-7.6E-3</v>
      </c>
      <c r="AV267" s="33">
        <v>0</v>
      </c>
      <c r="AW267" s="30">
        <v>-3022500</v>
      </c>
      <c r="AX267" s="30">
        <v>-2660116</v>
      </c>
      <c r="AY267" s="30">
        <v>-2987566</v>
      </c>
      <c r="AZ267" s="30">
        <v>-3136466</v>
      </c>
      <c r="BA267" s="29">
        <v>9766940.5</v>
      </c>
      <c r="BB267">
        <v>0</v>
      </c>
      <c r="BC267" s="25">
        <v>0</v>
      </c>
      <c r="BD267">
        <v>0</v>
      </c>
      <c r="BE267">
        <v>0</v>
      </c>
      <c r="BF267">
        <v>0</v>
      </c>
      <c r="BG267">
        <v>0</v>
      </c>
    </row>
    <row r="268" spans="1:59" x14ac:dyDescent="0.35">
      <c r="A268" t="s">
        <v>438</v>
      </c>
      <c r="B268" s="20">
        <v>78.099999999999994</v>
      </c>
      <c r="C268" s="20">
        <v>0.05</v>
      </c>
      <c r="D268" s="34">
        <v>5.9999999999999995E-4</v>
      </c>
      <c r="E268" s="31">
        <v>78.05</v>
      </c>
      <c r="F268" s="18">
        <v>78</v>
      </c>
      <c r="G268" s="20">
        <v>78.099999999999994</v>
      </c>
      <c r="H268">
        <v>78.05</v>
      </c>
      <c r="I268" s="16">
        <v>38400</v>
      </c>
      <c r="J268" s="16">
        <v>2998015</v>
      </c>
      <c r="K268" s="35">
        <v>-624000</v>
      </c>
      <c r="L268">
        <v>81.7</v>
      </c>
      <c r="M268">
        <v>76.55</v>
      </c>
      <c r="N268">
        <v>78</v>
      </c>
      <c r="O268">
        <v>75.5</v>
      </c>
      <c r="P268">
        <v>78.3</v>
      </c>
      <c r="Q268">
        <v>81.7</v>
      </c>
      <c r="R268" s="23">
        <v>78.217500000000001</v>
      </c>
      <c r="S268" s="23">
        <v>78.837999999999994</v>
      </c>
      <c r="T268" s="23">
        <v>79.305000000000007</v>
      </c>
      <c r="U268" s="23">
        <v>79.04325</v>
      </c>
      <c r="V268" s="23">
        <v>78.216824958499998</v>
      </c>
      <c r="W268" s="23">
        <v>78.621786876300007</v>
      </c>
      <c r="X268" s="23">
        <v>78.897723571300006</v>
      </c>
      <c r="Y268" s="23">
        <v>78.806457890900006</v>
      </c>
      <c r="Z268" s="24" t="s">
        <v>558</v>
      </c>
      <c r="AA268" s="24" t="s">
        <v>558</v>
      </c>
      <c r="AB268" s="24" t="s">
        <v>558</v>
      </c>
      <c r="AC268" s="23">
        <v>47.8295482212</v>
      </c>
      <c r="AD268" s="24" t="s">
        <v>552</v>
      </c>
      <c r="AE268" s="24">
        <v>-0.22359051699999999</v>
      </c>
      <c r="AF268" s="25">
        <v>6.6E-3</v>
      </c>
      <c r="AG268" t="s">
        <v>481</v>
      </c>
      <c r="AH268" s="24">
        <v>-39.852398524000002</v>
      </c>
      <c r="AI268" s="24">
        <v>9.1841841841999994</v>
      </c>
      <c r="AJ268" s="24">
        <v>-88.888888888899999</v>
      </c>
      <c r="AK268" s="36">
        <v>25946</v>
      </c>
      <c r="AL268" s="36">
        <v>22674</v>
      </c>
      <c r="AM268" s="36">
        <v>22553</v>
      </c>
      <c r="AN268" s="29">
        <v>1921308.95</v>
      </c>
      <c r="AO268" s="29">
        <v>1701004.5</v>
      </c>
      <c r="AP268" s="29">
        <v>1710247.15</v>
      </c>
      <c r="AQ268" s="24" t="s">
        <v>578</v>
      </c>
      <c r="AR268" s="24" t="s">
        <v>555</v>
      </c>
      <c r="AS268" s="24" t="s">
        <v>555</v>
      </c>
      <c r="AT268" s="28">
        <v>-2.1299999999999999E-2</v>
      </c>
      <c r="AU268" s="27">
        <v>2.5999999999999999E-3</v>
      </c>
      <c r="AV268" s="27">
        <v>1.2999999999999999E-3</v>
      </c>
      <c r="AW268" s="30">
        <v>-624000</v>
      </c>
      <c r="AX268" s="30">
        <v>-627910</v>
      </c>
      <c r="AY268" s="30">
        <v>-2182543</v>
      </c>
      <c r="AZ268" s="30">
        <v>-2175843</v>
      </c>
      <c r="BA268" s="29">
        <v>140221201.5</v>
      </c>
      <c r="BB268">
        <v>0</v>
      </c>
      <c r="BC268" s="25">
        <v>0</v>
      </c>
      <c r="BD268">
        <v>0</v>
      </c>
      <c r="BE268">
        <v>0</v>
      </c>
      <c r="BF268">
        <v>0</v>
      </c>
      <c r="BG268">
        <v>0</v>
      </c>
    </row>
    <row r="269" spans="1:59" x14ac:dyDescent="0.35">
      <c r="A269" t="s">
        <v>387</v>
      </c>
      <c r="B269" s="18">
        <v>35.4</v>
      </c>
      <c r="C269" s="18">
        <v>-0.55000000000000004</v>
      </c>
      <c r="D269" s="19">
        <v>-1.5299999999999999E-2</v>
      </c>
      <c r="E269" s="18">
        <v>35.799999999999997</v>
      </c>
      <c r="F269" s="18">
        <v>35.4</v>
      </c>
      <c r="G269" s="20">
        <v>36.200000000000003</v>
      </c>
      <c r="H269">
        <v>35.950000000000003</v>
      </c>
      <c r="I269" s="16">
        <v>7340800</v>
      </c>
      <c r="J269" s="16">
        <v>262974225</v>
      </c>
      <c r="K269" s="35">
        <v>-8958865</v>
      </c>
      <c r="L269">
        <v>39.700000000000003</v>
      </c>
      <c r="M269">
        <v>27.9</v>
      </c>
      <c r="N269">
        <v>35.25</v>
      </c>
      <c r="O269">
        <v>33.28</v>
      </c>
      <c r="P269">
        <v>36.68</v>
      </c>
      <c r="Q269">
        <v>39.119999999999997</v>
      </c>
      <c r="R269" s="23">
        <v>36.377499999999998</v>
      </c>
      <c r="S269" s="23">
        <v>37.454000000000001</v>
      </c>
      <c r="T269" s="23">
        <v>36.710500000000003</v>
      </c>
      <c r="U269" s="22">
        <v>35.173499999999997</v>
      </c>
      <c r="V269" s="23">
        <v>36.444846814599998</v>
      </c>
      <c r="W269" s="23">
        <v>36.887722656299999</v>
      </c>
      <c r="X269" s="23">
        <v>36.449939325000003</v>
      </c>
      <c r="Y269" s="22">
        <v>34.956651884300001</v>
      </c>
      <c r="Z269" s="23" t="s">
        <v>480</v>
      </c>
      <c r="AA269" s="24" t="s">
        <v>558</v>
      </c>
      <c r="AB269" s="24" t="s">
        <v>558</v>
      </c>
      <c r="AC269" s="23">
        <v>38.632437110700003</v>
      </c>
      <c r="AD269" s="24" t="s">
        <v>552</v>
      </c>
      <c r="AE269" s="24">
        <v>-0.53057523299999998</v>
      </c>
      <c r="AF269" s="25">
        <v>2.64E-2</v>
      </c>
      <c r="AG269" t="s">
        <v>481</v>
      </c>
      <c r="AH269" s="23">
        <v>-57.860073790599998</v>
      </c>
      <c r="AI269" s="23">
        <v>53.813608776899997</v>
      </c>
      <c r="AJ269" s="23">
        <v>-56.862745097999998</v>
      </c>
      <c r="AK269" s="26">
        <v>9094020</v>
      </c>
      <c r="AL269" s="26">
        <v>10319473</v>
      </c>
      <c r="AM269" s="26">
        <v>11286050</v>
      </c>
      <c r="AN269" s="30">
        <v>283541739.5</v>
      </c>
      <c r="AO269" s="30">
        <v>341336245</v>
      </c>
      <c r="AP269" s="30">
        <v>389401807.25</v>
      </c>
      <c r="AQ269" s="24" t="s">
        <v>555</v>
      </c>
      <c r="AR269" s="24" t="s">
        <v>555</v>
      </c>
      <c r="AS269" s="24" t="s">
        <v>555</v>
      </c>
      <c r="AT269" s="28">
        <v>-5.6000000000000001E-2</v>
      </c>
      <c r="AU269" s="28">
        <v>-4.07E-2</v>
      </c>
      <c r="AV269" s="28">
        <v>-1.9400000000000001E-2</v>
      </c>
      <c r="AW269" s="30">
        <v>-336503600</v>
      </c>
      <c r="AX269" s="30">
        <v>-1590358830.0005</v>
      </c>
      <c r="AY269" s="30">
        <v>-2628696970.0004001</v>
      </c>
      <c r="AZ269" s="30">
        <v>-2117972440.0004001</v>
      </c>
      <c r="BA269" s="30">
        <v>-819632255.00139999</v>
      </c>
      <c r="BB269">
        <v>0.92</v>
      </c>
      <c r="BC269" s="25">
        <v>0.1646</v>
      </c>
      <c r="BD269">
        <v>38.4782608696</v>
      </c>
      <c r="BE269">
        <v>0</v>
      </c>
      <c r="BF269">
        <v>4.1210710127999999</v>
      </c>
      <c r="BG269">
        <v>0</v>
      </c>
    </row>
    <row r="270" spans="1:59" x14ac:dyDescent="0.35">
      <c r="A270" t="s">
        <v>641</v>
      </c>
      <c r="B270" s="31">
        <v>0.76</v>
      </c>
      <c r="C270" s="31">
        <v>0</v>
      </c>
      <c r="D270" s="32">
        <v>0</v>
      </c>
      <c r="E270" s="31">
        <v>0.76</v>
      </c>
      <c r="F270" s="31">
        <v>0.76</v>
      </c>
      <c r="G270" s="31">
        <v>0.76</v>
      </c>
      <c r="H270">
        <v>0.76</v>
      </c>
      <c r="I270" s="16">
        <v>2000</v>
      </c>
      <c r="J270" s="16">
        <v>1520</v>
      </c>
      <c r="K270" s="31">
        <v>0</v>
      </c>
      <c r="L270">
        <v>0.99</v>
      </c>
      <c r="M270">
        <v>0.76</v>
      </c>
      <c r="N270">
        <v>0.75</v>
      </c>
      <c r="O270">
        <v>0.72</v>
      </c>
      <c r="P270">
        <v>0.84</v>
      </c>
      <c r="Q270">
        <v>0.88</v>
      </c>
      <c r="R270" s="23">
        <v>0.79900000000000004</v>
      </c>
      <c r="S270" s="23">
        <v>0.83699999999999997</v>
      </c>
      <c r="T270" s="23">
        <v>0.85980000000000001</v>
      </c>
      <c r="U270" s="23">
        <v>0.88480000000000003</v>
      </c>
      <c r="V270" s="23">
        <v>0.79657037669999997</v>
      </c>
      <c r="W270" s="23">
        <v>0.82557710309999999</v>
      </c>
      <c r="X270" s="23">
        <v>0.84732530539999995</v>
      </c>
      <c r="Y270" s="23">
        <v>0.8599511715</v>
      </c>
      <c r="Z270" s="23" t="s">
        <v>480</v>
      </c>
      <c r="AA270" s="23" t="s">
        <v>480</v>
      </c>
      <c r="AB270" s="24" t="s">
        <v>558</v>
      </c>
      <c r="AC270" s="23">
        <v>42.377774959900002</v>
      </c>
      <c r="AD270" s="24" t="s">
        <v>552</v>
      </c>
      <c r="AE270" s="24">
        <v>-1.56924565E-2</v>
      </c>
      <c r="AF270" s="25">
        <v>4.3400000000000001E-2</v>
      </c>
      <c r="AG270" t="s">
        <v>552</v>
      </c>
      <c r="AH270" s="23">
        <v>-111.4130434783</v>
      </c>
      <c r="AI270" s="24">
        <v>0</v>
      </c>
      <c r="AJ270" s="24">
        <v>-100</v>
      </c>
      <c r="AK270" s="26">
        <v>63400</v>
      </c>
      <c r="AL270" s="26">
        <v>83867</v>
      </c>
      <c r="AM270" s="26">
        <v>68700</v>
      </c>
      <c r="AN270" s="30">
        <v>50114</v>
      </c>
      <c r="AO270" s="30">
        <v>66914.666666666701</v>
      </c>
      <c r="AP270" s="30">
        <v>54759.5</v>
      </c>
      <c r="AQ270" s="22" t="s">
        <v>556</v>
      </c>
      <c r="AR270" s="22" t="s">
        <v>572</v>
      </c>
      <c r="AS270" s="24" t="s">
        <v>555</v>
      </c>
      <c r="AT270" s="28">
        <v>-6.1699999999999998E-2</v>
      </c>
      <c r="AU270" s="33">
        <v>0</v>
      </c>
      <c r="AV270" s="33">
        <v>0</v>
      </c>
      <c r="AW270" s="24">
        <v>0</v>
      </c>
      <c r="AX270" s="29">
        <v>47780</v>
      </c>
      <c r="AY270" s="29">
        <v>47780</v>
      </c>
      <c r="AZ270" s="29">
        <v>124380</v>
      </c>
      <c r="BA270" s="30">
        <v>-1288880</v>
      </c>
      <c r="BB270">
        <v>0</v>
      </c>
      <c r="BC270" s="25">
        <v>1</v>
      </c>
      <c r="BD270">
        <v>0</v>
      </c>
      <c r="BE270">
        <v>0</v>
      </c>
      <c r="BF270">
        <v>0.27737226279999999</v>
      </c>
      <c r="BG270">
        <v>0</v>
      </c>
    </row>
    <row r="271" spans="1:59" x14ac:dyDescent="0.35">
      <c r="A271" t="s">
        <v>585</v>
      </c>
      <c r="B271" s="20">
        <v>5.48</v>
      </c>
      <c r="C271" s="20">
        <v>0.02</v>
      </c>
      <c r="D271" s="34">
        <v>3.7000000000000002E-3</v>
      </c>
      <c r="E271" s="20">
        <v>5.48</v>
      </c>
      <c r="F271" s="18">
        <v>5.37</v>
      </c>
      <c r="G271" s="20">
        <v>5.5</v>
      </c>
      <c r="H271">
        <v>5.46</v>
      </c>
      <c r="I271" s="16">
        <v>369900</v>
      </c>
      <c r="J271" s="16">
        <v>2000403</v>
      </c>
      <c r="K271" s="31">
        <v>0</v>
      </c>
      <c r="L271">
        <v>7</v>
      </c>
      <c r="M271">
        <v>4</v>
      </c>
      <c r="N271">
        <v>5.42</v>
      </c>
      <c r="O271">
        <v>5.05</v>
      </c>
      <c r="P271">
        <v>5.49</v>
      </c>
      <c r="Q271">
        <v>6.91</v>
      </c>
      <c r="R271" s="22">
        <v>5.4480000000000004</v>
      </c>
      <c r="S271" s="22">
        <v>5.4379999999999997</v>
      </c>
      <c r="T271" s="22">
        <v>5.2481999999999998</v>
      </c>
      <c r="U271" s="22">
        <v>4.9800500000000003</v>
      </c>
      <c r="V271" s="22">
        <v>5.4563918354999998</v>
      </c>
      <c r="W271" s="22">
        <v>5.4196003428999999</v>
      </c>
      <c r="X271" s="22">
        <v>5.2771618939999998</v>
      </c>
      <c r="Y271" s="22">
        <v>5.0426009263999996</v>
      </c>
      <c r="Z271" s="22" t="s">
        <v>551</v>
      </c>
      <c r="AA271" s="24" t="s">
        <v>558</v>
      </c>
      <c r="AB271" s="24" t="s">
        <v>558</v>
      </c>
      <c r="AC271" s="22">
        <v>53.179598855000002</v>
      </c>
      <c r="AD271" s="24" t="s">
        <v>552</v>
      </c>
      <c r="AE271" s="24">
        <v>3.4213437000000001E-3</v>
      </c>
      <c r="AF271" s="25">
        <v>1.5900000000000001E-2</v>
      </c>
      <c r="AG271" t="s">
        <v>481</v>
      </c>
      <c r="AH271" s="24">
        <v>-10.117145899900001</v>
      </c>
      <c r="AI271" s="24">
        <v>38.888888888899999</v>
      </c>
      <c r="AJ271" s="22">
        <v>-56.666666666700003</v>
      </c>
      <c r="AK271" s="36">
        <v>148360</v>
      </c>
      <c r="AL271" s="36">
        <v>164333</v>
      </c>
      <c r="AM271" s="36">
        <v>159260</v>
      </c>
      <c r="AN271" s="29">
        <v>799360.5</v>
      </c>
      <c r="AO271" s="29">
        <v>885292.26666666602</v>
      </c>
      <c r="AP271" s="29">
        <v>859770.3</v>
      </c>
      <c r="AQ271" s="24" t="s">
        <v>562</v>
      </c>
      <c r="AR271" s="24" t="s">
        <v>555</v>
      </c>
      <c r="AS271" s="24" t="s">
        <v>555</v>
      </c>
      <c r="AT271" s="27">
        <v>1.4800000000000001E-2</v>
      </c>
      <c r="AU271" s="27">
        <v>1.29E-2</v>
      </c>
      <c r="AV271" s="33">
        <v>0</v>
      </c>
      <c r="AW271" s="29">
        <v>1644</v>
      </c>
      <c r="AX271" s="29">
        <v>753658</v>
      </c>
      <c r="AY271" s="29">
        <v>803863</v>
      </c>
      <c r="AZ271" s="30">
        <v>-130194</v>
      </c>
      <c r="BA271" s="29">
        <v>19966913.999699999</v>
      </c>
      <c r="BB271">
        <v>0.98</v>
      </c>
      <c r="BC271" s="25">
        <v>-1.01E-2</v>
      </c>
      <c r="BD271">
        <v>5.5918367347000002</v>
      </c>
      <c r="BE271">
        <v>0</v>
      </c>
      <c r="BF271">
        <v>0.86163522010000004</v>
      </c>
      <c r="BG271">
        <v>0</v>
      </c>
    </row>
    <row r="272" spans="1:59" x14ac:dyDescent="0.35">
      <c r="A272" t="s">
        <v>389</v>
      </c>
      <c r="B272" s="31">
        <v>2.67</v>
      </c>
      <c r="C272" s="31">
        <v>0</v>
      </c>
      <c r="D272" s="32">
        <v>0</v>
      </c>
      <c r="E272" s="31">
        <v>2.67</v>
      </c>
      <c r="F272" s="31">
        <v>2.67</v>
      </c>
      <c r="G272" s="31">
        <v>2.67</v>
      </c>
      <c r="H272">
        <v>2.67</v>
      </c>
      <c r="I272" s="16">
        <v>14000</v>
      </c>
      <c r="J272" s="16">
        <v>37380</v>
      </c>
      <c r="K272" s="31">
        <v>0</v>
      </c>
      <c r="L272">
        <v>4.92</v>
      </c>
      <c r="M272">
        <v>2.31</v>
      </c>
      <c r="N272">
        <v>2.56</v>
      </c>
      <c r="O272">
        <v>2.29</v>
      </c>
      <c r="P272">
        <v>2.68</v>
      </c>
      <c r="Q272">
        <v>2.78</v>
      </c>
      <c r="R272" s="22">
        <v>2.5990000000000002</v>
      </c>
      <c r="S272" s="22">
        <v>2.6663999999999999</v>
      </c>
      <c r="T272" s="22">
        <v>2.6472000000000002</v>
      </c>
      <c r="U272" s="23">
        <v>2.69</v>
      </c>
      <c r="V272" s="22">
        <v>2.6103430954000002</v>
      </c>
      <c r="W272" s="22">
        <v>2.6326786936</v>
      </c>
      <c r="X272" s="22">
        <v>2.6502919926000001</v>
      </c>
      <c r="Y272" s="22">
        <v>2.6490905401</v>
      </c>
      <c r="Z272" s="24" t="s">
        <v>558</v>
      </c>
      <c r="AA272" s="24" t="s">
        <v>558</v>
      </c>
      <c r="AB272" s="24" t="s">
        <v>558</v>
      </c>
      <c r="AC272" s="22">
        <v>55.846403294600002</v>
      </c>
      <c r="AD272" s="24" t="s">
        <v>552</v>
      </c>
      <c r="AE272" s="24">
        <v>-1.6777052600000002E-2</v>
      </c>
      <c r="AF272" s="25">
        <v>2.3099999999999999E-2</v>
      </c>
      <c r="AG272" t="s">
        <v>481</v>
      </c>
      <c r="AH272" s="22">
        <v>130.40517534899999</v>
      </c>
      <c r="AI272" s="24">
        <v>24.731182795700001</v>
      </c>
      <c r="AJ272" s="24">
        <v>-64.5161290323</v>
      </c>
      <c r="AK272" s="26">
        <v>82400</v>
      </c>
      <c r="AL272" s="26">
        <v>62733</v>
      </c>
      <c r="AM272" s="26">
        <v>53000</v>
      </c>
      <c r="AN272" s="30">
        <v>183080</v>
      </c>
      <c r="AO272" s="30">
        <v>142284</v>
      </c>
      <c r="AP272" s="30">
        <v>122215</v>
      </c>
      <c r="AQ272" s="22" t="s">
        <v>556</v>
      </c>
      <c r="AR272" s="22" t="s">
        <v>557</v>
      </c>
      <c r="AS272" s="22" t="s">
        <v>569</v>
      </c>
      <c r="AT272" s="33">
        <v>0</v>
      </c>
      <c r="AU272" s="27">
        <v>2.69E-2</v>
      </c>
      <c r="AV272" s="28">
        <v>-7.4000000000000003E-3</v>
      </c>
      <c r="AW272" s="24">
        <v>0</v>
      </c>
      <c r="AX272" s="24">
        <v>0</v>
      </c>
      <c r="AY272" s="29">
        <v>37339.999900000003</v>
      </c>
      <c r="AZ272" s="29">
        <v>52339.999900000003</v>
      </c>
      <c r="BA272" s="29">
        <v>196789.99979999999</v>
      </c>
      <c r="BB272">
        <v>0.08</v>
      </c>
      <c r="BC272" s="25">
        <v>3</v>
      </c>
      <c r="BD272">
        <v>33.375</v>
      </c>
      <c r="BE272">
        <v>0</v>
      </c>
      <c r="BF272">
        <v>1.8287671233</v>
      </c>
      <c r="BG272">
        <v>0</v>
      </c>
    </row>
    <row r="273" spans="1:59" x14ac:dyDescent="0.35">
      <c r="A273" t="s">
        <v>475</v>
      </c>
      <c r="B273" s="20">
        <v>2.93</v>
      </c>
      <c r="C273" s="20">
        <v>0.03</v>
      </c>
      <c r="D273" s="34">
        <v>1.03E-2</v>
      </c>
      <c r="E273" s="18">
        <v>2.89</v>
      </c>
      <c r="F273" s="18">
        <v>2.83</v>
      </c>
      <c r="G273" s="20">
        <v>2.93</v>
      </c>
      <c r="H273">
        <v>2.9</v>
      </c>
      <c r="I273" s="16">
        <v>597000</v>
      </c>
      <c r="J273" s="16">
        <v>1727400</v>
      </c>
      <c r="K273" s="21">
        <v>28810</v>
      </c>
      <c r="L273">
        <v>5.2</v>
      </c>
      <c r="M273">
        <v>2.0699999999999998</v>
      </c>
      <c r="N273">
        <v>2.82</v>
      </c>
      <c r="O273">
        <v>2.66</v>
      </c>
      <c r="P273">
        <v>2.94</v>
      </c>
      <c r="Q273">
        <v>3.28</v>
      </c>
      <c r="R273" s="23">
        <v>2.9620000000000002</v>
      </c>
      <c r="S273" s="23">
        <v>3.1008</v>
      </c>
      <c r="T273" s="23">
        <v>3.4352</v>
      </c>
      <c r="U273" s="23">
        <v>3.6164999999999998</v>
      </c>
      <c r="V273" s="23">
        <v>2.9539754005000001</v>
      </c>
      <c r="W273" s="23">
        <v>3.1139918759</v>
      </c>
      <c r="X273" s="23">
        <v>3.3192810426000001</v>
      </c>
      <c r="Y273" s="23">
        <v>3.4082045382000001</v>
      </c>
      <c r="Z273" s="23" t="s">
        <v>480</v>
      </c>
      <c r="AA273" s="23" t="s">
        <v>480</v>
      </c>
      <c r="AB273" s="23" t="s">
        <v>480</v>
      </c>
      <c r="AC273" s="23">
        <v>44.957946609899999</v>
      </c>
      <c r="AD273" s="24" t="s">
        <v>552</v>
      </c>
      <c r="AE273" s="24">
        <v>-8.07229946E-2</v>
      </c>
      <c r="AF273" s="25">
        <v>3.0099999999999998E-2</v>
      </c>
      <c r="AG273" t="s">
        <v>552</v>
      </c>
      <c r="AH273" s="24">
        <v>-43.2692307692</v>
      </c>
      <c r="AI273" s="22">
        <v>29.017857142899999</v>
      </c>
      <c r="AJ273" s="22">
        <v>-53.571428571399998</v>
      </c>
      <c r="AK273" s="26">
        <v>860700</v>
      </c>
      <c r="AL273" s="26">
        <v>997200</v>
      </c>
      <c r="AM273" s="26">
        <v>1022650</v>
      </c>
      <c r="AN273" s="30">
        <v>1774150</v>
      </c>
      <c r="AO273" s="30">
        <v>2432917.3333333302</v>
      </c>
      <c r="AP273" s="30">
        <v>2679039</v>
      </c>
      <c r="AQ273" s="24" t="s">
        <v>555</v>
      </c>
      <c r="AR273" s="24" t="s">
        <v>555</v>
      </c>
      <c r="AS273" s="24" t="s">
        <v>555</v>
      </c>
      <c r="AT273" s="28">
        <v>-0.11210000000000001</v>
      </c>
      <c r="AU273" s="28">
        <v>-4.2500000000000003E-2</v>
      </c>
      <c r="AV273" s="27">
        <v>2.0899999999999998E-2</v>
      </c>
      <c r="AW273" s="29">
        <v>3206180</v>
      </c>
      <c r="AX273" s="29">
        <v>5639050</v>
      </c>
      <c r="AY273" s="29">
        <v>5901110</v>
      </c>
      <c r="AZ273" s="30">
        <v>-5412910</v>
      </c>
      <c r="BA273" s="30">
        <v>-419228233.00139999</v>
      </c>
      <c r="BB273">
        <v>0.08</v>
      </c>
      <c r="BC273" s="25">
        <v>-0.3846</v>
      </c>
      <c r="BD273">
        <v>36.625</v>
      </c>
      <c r="BE273">
        <v>0</v>
      </c>
      <c r="BF273">
        <v>0.94212218650000001</v>
      </c>
      <c r="BG273">
        <v>0</v>
      </c>
    </row>
    <row r="274" spans="1:59" x14ac:dyDescent="0.35">
      <c r="A274" t="s">
        <v>642</v>
      </c>
      <c r="B274" s="18">
        <v>2.1</v>
      </c>
      <c r="C274" s="18">
        <v>-0.14000000000000001</v>
      </c>
      <c r="D274" s="19">
        <v>-6.25E-2</v>
      </c>
      <c r="E274" s="18">
        <v>2.15</v>
      </c>
      <c r="F274" s="18">
        <v>2.0499999999999998</v>
      </c>
      <c r="G274" s="20">
        <v>2.25</v>
      </c>
      <c r="H274">
        <v>2.2400000000000002</v>
      </c>
      <c r="I274" s="16">
        <v>4065000</v>
      </c>
      <c r="J274" s="16">
        <v>8686160</v>
      </c>
      <c r="K274" s="35">
        <v>-41060</v>
      </c>
      <c r="L274">
        <v>3.2</v>
      </c>
      <c r="M274">
        <v>1.51</v>
      </c>
      <c r="N274">
        <v>2.02</v>
      </c>
      <c r="O274">
        <v>1.54</v>
      </c>
      <c r="P274">
        <v>2.44</v>
      </c>
      <c r="Q274">
        <v>2.83</v>
      </c>
      <c r="R274" s="22">
        <v>1.869</v>
      </c>
      <c r="S274" s="22">
        <v>1.8786</v>
      </c>
      <c r="T274" s="22">
        <v>2.0623999999999998</v>
      </c>
      <c r="U274" s="23">
        <v>2.2697500000000002</v>
      </c>
      <c r="V274" s="22">
        <v>1.9862286404</v>
      </c>
      <c r="W274" s="22">
        <v>1.939001749</v>
      </c>
      <c r="X274" s="22">
        <v>2.0326305599999999</v>
      </c>
      <c r="Y274" s="22">
        <v>2.0889411996999998</v>
      </c>
      <c r="Z274" s="22" t="s">
        <v>551</v>
      </c>
      <c r="AA274" s="24" t="s">
        <v>558</v>
      </c>
      <c r="AB274" s="23" t="s">
        <v>480</v>
      </c>
      <c r="AC274" s="23">
        <v>54.4381100871</v>
      </c>
      <c r="AD274" s="24" t="s">
        <v>552</v>
      </c>
      <c r="AE274" s="24">
        <v>7.4638019400000005E-2</v>
      </c>
      <c r="AF274" s="25">
        <v>0.1045</v>
      </c>
      <c r="AG274" t="s">
        <v>482</v>
      </c>
      <c r="AH274" s="22">
        <v>59.729178260099999</v>
      </c>
      <c r="AI274" s="24">
        <v>48.122065727699997</v>
      </c>
      <c r="AJ274" s="23">
        <v>-61.971830985899999</v>
      </c>
      <c r="AK274" s="26">
        <v>8289700</v>
      </c>
      <c r="AL274" s="26">
        <v>5732333</v>
      </c>
      <c r="AM274" s="26">
        <v>4864200</v>
      </c>
      <c r="AN274" s="30">
        <v>18739108</v>
      </c>
      <c r="AO274" s="30">
        <v>12821153.3333333</v>
      </c>
      <c r="AP274" s="30">
        <v>10544160</v>
      </c>
      <c r="AQ274" s="24" t="s">
        <v>555</v>
      </c>
      <c r="AR274" s="24" t="s">
        <v>555</v>
      </c>
      <c r="AS274" s="24" t="s">
        <v>555</v>
      </c>
      <c r="AT274" s="27">
        <v>5.5300000000000002E-2</v>
      </c>
      <c r="AU274" s="27">
        <v>0.34620000000000001</v>
      </c>
      <c r="AV274" s="28">
        <v>-9.0899999999999995E-2</v>
      </c>
      <c r="AW274" s="29">
        <v>950960.00009999995</v>
      </c>
      <c r="AX274" s="29">
        <v>101860.0001</v>
      </c>
      <c r="AY274" s="30">
        <v>-14988419.9999</v>
      </c>
      <c r="AZ274" s="30">
        <v>-18626020</v>
      </c>
      <c r="BA274" s="29">
        <v>23742979.999699999</v>
      </c>
      <c r="BB274">
        <v>0.02</v>
      </c>
      <c r="BC274" s="25">
        <v>-0.875</v>
      </c>
      <c r="BD274">
        <v>105</v>
      </c>
      <c r="BE274">
        <v>0</v>
      </c>
      <c r="BF274">
        <v>0.83333333330000003</v>
      </c>
      <c r="BG274">
        <v>0</v>
      </c>
    </row>
    <row r="275" spans="1:59" x14ac:dyDescent="0.35">
      <c r="A275" t="s">
        <v>391</v>
      </c>
      <c r="B275" s="18">
        <v>1.44</v>
      </c>
      <c r="C275" s="18">
        <v>-0.01</v>
      </c>
      <c r="D275" s="19">
        <v>-6.8999999999999999E-3</v>
      </c>
      <c r="E275" s="31">
        <v>1.45</v>
      </c>
      <c r="F275" s="18">
        <v>1.43</v>
      </c>
      <c r="G275" s="20">
        <v>1.46</v>
      </c>
      <c r="H275">
        <v>1.45</v>
      </c>
      <c r="I275" s="16">
        <v>12763000</v>
      </c>
      <c r="J275" s="16">
        <v>18470980</v>
      </c>
      <c r="K275" s="21">
        <v>16289230</v>
      </c>
      <c r="L275">
        <v>1.93</v>
      </c>
      <c r="M275">
        <v>1.02</v>
      </c>
      <c r="N275">
        <v>1.32</v>
      </c>
      <c r="O275">
        <v>1.27</v>
      </c>
      <c r="P275">
        <v>1.49</v>
      </c>
      <c r="Q275">
        <v>1.56</v>
      </c>
      <c r="R275" s="23">
        <v>1.4650000000000001</v>
      </c>
      <c r="S275" s="23">
        <v>1.5404</v>
      </c>
      <c r="T275" s="23">
        <v>1.5995999999999999</v>
      </c>
      <c r="U275" s="23">
        <v>1.48125</v>
      </c>
      <c r="V275" s="23">
        <v>1.467967646</v>
      </c>
      <c r="W275" s="23">
        <v>1.5220891652999999</v>
      </c>
      <c r="X275" s="23">
        <v>1.5364388156</v>
      </c>
      <c r="Y275" s="23">
        <v>1.4505042113</v>
      </c>
      <c r="Z275" s="23" t="s">
        <v>480</v>
      </c>
      <c r="AA275" s="23" t="s">
        <v>480</v>
      </c>
      <c r="AB275" s="24" t="s">
        <v>558</v>
      </c>
      <c r="AC275" s="23">
        <v>43.605249193699997</v>
      </c>
      <c r="AD275" s="24" t="s">
        <v>552</v>
      </c>
      <c r="AE275" s="24">
        <v>-3.3620843599999999E-2</v>
      </c>
      <c r="AF275" s="25">
        <v>3.4000000000000002E-2</v>
      </c>
      <c r="AG275" t="s">
        <v>552</v>
      </c>
      <c r="AH275" s="24">
        <v>-37.1631205674</v>
      </c>
      <c r="AI275" s="24">
        <v>70.048309178699995</v>
      </c>
      <c r="AJ275" s="24">
        <v>-33.333333333299997</v>
      </c>
      <c r="AK275" s="36">
        <v>8911800</v>
      </c>
      <c r="AL275" s="36">
        <v>7258933</v>
      </c>
      <c r="AM275" s="36">
        <v>6057250</v>
      </c>
      <c r="AN275" s="29">
        <v>11971389</v>
      </c>
      <c r="AO275" s="29">
        <v>9900876.6666666605</v>
      </c>
      <c r="AP275" s="29">
        <v>8359487.5</v>
      </c>
      <c r="AQ275" s="24" t="s">
        <v>555</v>
      </c>
      <c r="AR275" s="24" t="s">
        <v>555</v>
      </c>
      <c r="AS275" s="24" t="s">
        <v>555</v>
      </c>
      <c r="AT275" s="28">
        <v>-0.1166</v>
      </c>
      <c r="AU275" s="28">
        <v>-4.6399999999999997E-2</v>
      </c>
      <c r="AV275" s="28">
        <v>-6.8999999999999999E-3</v>
      </c>
      <c r="AW275" s="29">
        <v>25705490</v>
      </c>
      <c r="AX275" s="29">
        <v>67565070</v>
      </c>
      <c r="AY275" s="29">
        <v>86698270</v>
      </c>
      <c r="AZ275" s="29">
        <v>159408590.00040001</v>
      </c>
      <c r="BA275" s="29">
        <v>1095979629.9976001</v>
      </c>
      <c r="BB275">
        <v>0.01</v>
      </c>
      <c r="BC275" s="25">
        <v>-0.91669999999999996</v>
      </c>
      <c r="BD275">
        <v>144</v>
      </c>
      <c r="BE275">
        <v>0</v>
      </c>
      <c r="BF275">
        <v>1.6551724137999999</v>
      </c>
      <c r="BG275">
        <v>0</v>
      </c>
    </row>
    <row r="276" spans="1:59" x14ac:dyDescent="0.35">
      <c r="A276" t="s">
        <v>616</v>
      </c>
      <c r="B276" s="18">
        <v>25.1</v>
      </c>
      <c r="C276" s="18">
        <v>-0.75</v>
      </c>
      <c r="D276" s="19">
        <v>-2.9000000000000001E-2</v>
      </c>
      <c r="E276" s="18">
        <v>25</v>
      </c>
      <c r="F276" s="18">
        <v>23.1</v>
      </c>
      <c r="G276" s="20">
        <v>29.5</v>
      </c>
      <c r="H276">
        <v>25.85</v>
      </c>
      <c r="I276" s="16">
        <v>2519100</v>
      </c>
      <c r="J276" s="16">
        <v>68488725</v>
      </c>
      <c r="K276" s="21">
        <v>544635</v>
      </c>
      <c r="L276">
        <v>32</v>
      </c>
      <c r="M276">
        <v>6.01</v>
      </c>
      <c r="N276">
        <v>15.4</v>
      </c>
      <c r="O276">
        <v>13.4</v>
      </c>
      <c r="P276">
        <v>28.92</v>
      </c>
      <c r="Q276">
        <v>28.92</v>
      </c>
      <c r="R276" s="22">
        <v>18.422499999999999</v>
      </c>
      <c r="S276" s="22">
        <v>13.188800000000001</v>
      </c>
      <c r="T276" s="22">
        <v>10.278</v>
      </c>
      <c r="U276" s="22">
        <v>8.6654</v>
      </c>
      <c r="V276" s="22">
        <v>18.304639490500001</v>
      </c>
      <c r="W276" s="22">
        <v>14.5500892394</v>
      </c>
      <c r="X276" s="22">
        <v>11.7994936406</v>
      </c>
      <c r="Y276" s="22">
        <v>9.7232649332999994</v>
      </c>
      <c r="Z276" s="22" t="s">
        <v>551</v>
      </c>
      <c r="AA276" s="22" t="s">
        <v>551</v>
      </c>
      <c r="AB276" s="22" t="s">
        <v>551</v>
      </c>
      <c r="AC276" s="23">
        <v>68.767582201400003</v>
      </c>
      <c r="AD276" s="24" t="s">
        <v>552</v>
      </c>
      <c r="AE276" s="22">
        <v>2.0796283735999999</v>
      </c>
      <c r="AF276" s="25">
        <v>0.15770000000000001</v>
      </c>
      <c r="AG276" t="s">
        <v>482</v>
      </c>
      <c r="AH276" s="22">
        <v>246.0877348054</v>
      </c>
      <c r="AI276" s="22">
        <v>72.2066425493</v>
      </c>
      <c r="AJ276" s="23">
        <v>-40.828402366900001</v>
      </c>
      <c r="AK276" s="36">
        <v>2353600</v>
      </c>
      <c r="AL276" s="36">
        <v>1922360</v>
      </c>
      <c r="AM276" s="36">
        <v>1900255</v>
      </c>
      <c r="AN276" s="29">
        <v>54735706.200000003</v>
      </c>
      <c r="AO276" s="29">
        <v>43172493.733333297</v>
      </c>
      <c r="AP276" s="29">
        <v>40729354.799999997</v>
      </c>
      <c r="AQ276" s="24" t="s">
        <v>555</v>
      </c>
      <c r="AR276" s="24" t="s">
        <v>555</v>
      </c>
      <c r="AS276" s="24" t="s">
        <v>555</v>
      </c>
      <c r="AT276" s="27">
        <v>1.849</v>
      </c>
      <c r="AU276" s="27">
        <v>0.83209999999999995</v>
      </c>
      <c r="AV276" s="27">
        <v>0.53049999999999997</v>
      </c>
      <c r="AW276" s="29">
        <v>366378</v>
      </c>
      <c r="AX276" s="29">
        <v>584805</v>
      </c>
      <c r="AY276" s="30">
        <v>-577529.99970000004</v>
      </c>
      <c r="AZ276" s="30">
        <v>-606976.99970000004</v>
      </c>
      <c r="BA276" s="29">
        <v>20274516</v>
      </c>
      <c r="BB276">
        <v>0.23</v>
      </c>
      <c r="BC276" s="25">
        <v>0.5333</v>
      </c>
      <c r="BD276">
        <v>109.13043478260001</v>
      </c>
      <c r="BE276">
        <v>0</v>
      </c>
      <c r="BF276">
        <v>10.458333333300001</v>
      </c>
      <c r="BG276">
        <v>0</v>
      </c>
    </row>
    <row r="277" spans="1:59" x14ac:dyDescent="0.35">
      <c r="A277" t="s">
        <v>393</v>
      </c>
      <c r="B277" s="18">
        <v>0.81</v>
      </c>
      <c r="C277" s="18">
        <v>-0.02</v>
      </c>
      <c r="D277" s="19">
        <v>-2.41E-2</v>
      </c>
      <c r="E277" s="18">
        <v>0.81</v>
      </c>
      <c r="F277" s="18">
        <v>0.81</v>
      </c>
      <c r="G277" s="31">
        <v>0.83</v>
      </c>
      <c r="H277">
        <v>0.83</v>
      </c>
      <c r="I277" s="16">
        <v>33000</v>
      </c>
      <c r="J277" s="16">
        <v>26790</v>
      </c>
      <c r="K277" s="31">
        <v>0</v>
      </c>
      <c r="L277">
        <v>0.99</v>
      </c>
      <c r="M277">
        <v>0.8</v>
      </c>
      <c r="N277">
        <v>0.8</v>
      </c>
      <c r="O277">
        <v>0.8</v>
      </c>
      <c r="P277">
        <v>0.84</v>
      </c>
      <c r="Q277">
        <v>0.89</v>
      </c>
      <c r="R277" s="23">
        <v>0.83850000000000002</v>
      </c>
      <c r="S277" s="23">
        <v>0.84760000000000002</v>
      </c>
      <c r="T277" s="23">
        <v>0.85560000000000003</v>
      </c>
      <c r="U277" s="23">
        <v>0.87534999999999996</v>
      </c>
      <c r="V277" s="23">
        <v>0.83387563870000003</v>
      </c>
      <c r="W277" s="23">
        <v>0.84397816079999999</v>
      </c>
      <c r="X277" s="23">
        <v>0.85508514300000005</v>
      </c>
      <c r="Y277" s="23">
        <v>0.87406871220000004</v>
      </c>
      <c r="Z277" s="23" t="s">
        <v>480</v>
      </c>
      <c r="AA277" s="24" t="s">
        <v>558</v>
      </c>
      <c r="AB277" s="24" t="s">
        <v>558</v>
      </c>
      <c r="AC277" s="23">
        <v>43.409628869000002</v>
      </c>
      <c r="AD277" s="24" t="s">
        <v>552</v>
      </c>
      <c r="AE277" s="24">
        <v>-5.6595978E-3</v>
      </c>
      <c r="AF277" s="25">
        <v>3.6400000000000002E-2</v>
      </c>
      <c r="AG277" t="s">
        <v>552</v>
      </c>
      <c r="AH277" s="23">
        <v>-85.225009956199997</v>
      </c>
      <c r="AI277" s="23">
        <v>33.333333333299997</v>
      </c>
      <c r="AJ277" s="23">
        <v>-83.333333333300004</v>
      </c>
      <c r="AK277" s="26">
        <v>75400</v>
      </c>
      <c r="AL277" s="26">
        <v>75667</v>
      </c>
      <c r="AM277" s="26">
        <v>365000</v>
      </c>
      <c r="AN277" s="30">
        <v>61180</v>
      </c>
      <c r="AO277" s="30">
        <v>61476</v>
      </c>
      <c r="AP277" s="30">
        <v>308472</v>
      </c>
      <c r="AQ277" s="24" t="s">
        <v>573</v>
      </c>
      <c r="AR277" s="24" t="s">
        <v>555</v>
      </c>
      <c r="AS277" s="24" t="s">
        <v>555</v>
      </c>
      <c r="AT277" s="28">
        <v>-4.7100000000000003E-2</v>
      </c>
      <c r="AU277" s="28">
        <v>-2.41E-2</v>
      </c>
      <c r="AV277" s="28">
        <v>-2.41E-2</v>
      </c>
      <c r="AW277" s="24">
        <v>0</v>
      </c>
      <c r="AX277" s="24">
        <v>0</v>
      </c>
      <c r="AY277" s="29">
        <v>17920</v>
      </c>
      <c r="AZ277" s="29">
        <v>140100</v>
      </c>
      <c r="BA277" s="30">
        <v>-214085990</v>
      </c>
      <c r="BB277">
        <v>0.02</v>
      </c>
      <c r="BC277" s="25">
        <v>0</v>
      </c>
      <c r="BD277">
        <v>40.5</v>
      </c>
      <c r="BE277">
        <v>0</v>
      </c>
      <c r="BF277">
        <v>5.7857142857000001</v>
      </c>
      <c r="BG277">
        <v>0</v>
      </c>
    </row>
    <row r="278" spans="1:59" x14ac:dyDescent="0.35">
      <c r="A278" t="s">
        <v>395</v>
      </c>
      <c r="B278" s="18">
        <v>1.05</v>
      </c>
      <c r="C278" s="18">
        <v>-0.03</v>
      </c>
      <c r="D278" s="19">
        <v>-2.7799999999999998E-2</v>
      </c>
      <c r="E278" s="18">
        <v>1.03</v>
      </c>
      <c r="F278" s="18">
        <v>1.03</v>
      </c>
      <c r="G278" s="18">
        <v>1.07</v>
      </c>
      <c r="H278">
        <v>1.08</v>
      </c>
      <c r="I278" s="16">
        <v>216000</v>
      </c>
      <c r="J278" s="16">
        <v>224090</v>
      </c>
      <c r="K278" s="31">
        <v>0</v>
      </c>
      <c r="L278">
        <v>1.57</v>
      </c>
      <c r="M278">
        <v>1.02</v>
      </c>
      <c r="N278">
        <v>1.04</v>
      </c>
      <c r="O278">
        <v>1</v>
      </c>
      <c r="P278">
        <v>1.1499999999999999</v>
      </c>
      <c r="Q278">
        <v>1.2</v>
      </c>
      <c r="R278" s="23">
        <v>1.0925</v>
      </c>
      <c r="S278" s="23">
        <v>1.1476</v>
      </c>
      <c r="T278" s="23">
        <v>1.1769000000000001</v>
      </c>
      <c r="U278" s="23">
        <v>1.25145</v>
      </c>
      <c r="V278" s="23">
        <v>1.0914961126</v>
      </c>
      <c r="W278" s="23">
        <v>1.1307370487999999</v>
      </c>
      <c r="X278" s="23">
        <v>1.1735125286999999</v>
      </c>
      <c r="Y278" s="23">
        <v>1.2486195993</v>
      </c>
      <c r="Z278" s="23" t="s">
        <v>480</v>
      </c>
      <c r="AA278" s="23" t="s">
        <v>480</v>
      </c>
      <c r="AB278" s="24" t="s">
        <v>558</v>
      </c>
      <c r="AC278" s="23">
        <v>40.305338460999998</v>
      </c>
      <c r="AD278" s="24" t="s">
        <v>552</v>
      </c>
      <c r="AE278" s="24">
        <v>-2.45505502E-2</v>
      </c>
      <c r="AF278" s="25">
        <v>5.3699999999999998E-2</v>
      </c>
      <c r="AG278" t="s">
        <v>482</v>
      </c>
      <c r="AH278" s="23">
        <v>-109.67344423909999</v>
      </c>
      <c r="AI278" s="23">
        <v>16.666666666699999</v>
      </c>
      <c r="AJ278" s="23">
        <v>-86.363636363599994</v>
      </c>
      <c r="AK278" s="26">
        <v>375500</v>
      </c>
      <c r="AL278" s="26">
        <v>296800</v>
      </c>
      <c r="AM278" s="26">
        <v>286250</v>
      </c>
      <c r="AN278" s="30">
        <v>355633</v>
      </c>
      <c r="AO278" s="30">
        <v>287564.66666666599</v>
      </c>
      <c r="AP278" s="30">
        <v>287319</v>
      </c>
      <c r="AQ278" s="24" t="s">
        <v>555</v>
      </c>
      <c r="AR278" s="24" t="s">
        <v>555</v>
      </c>
      <c r="AS278" s="24" t="s">
        <v>555</v>
      </c>
      <c r="AT278" s="28">
        <v>-0.11020000000000001</v>
      </c>
      <c r="AU278" s="28">
        <v>-4.5499999999999999E-2</v>
      </c>
      <c r="AV278" s="28">
        <v>-1.8700000000000001E-2</v>
      </c>
      <c r="AW278" s="30">
        <v>-12880</v>
      </c>
      <c r="AX278" s="29">
        <v>4630</v>
      </c>
      <c r="AY278" s="29">
        <v>42129.999900000003</v>
      </c>
      <c r="AZ278" s="29">
        <v>126349.9999</v>
      </c>
      <c r="BA278" s="29">
        <v>851240</v>
      </c>
      <c r="BB278">
        <v>-0.06</v>
      </c>
      <c r="BC278" s="25">
        <v>0.25</v>
      </c>
      <c r="BD278">
        <v>-17.5</v>
      </c>
      <c r="BE278">
        <v>0</v>
      </c>
      <c r="BF278">
        <v>52.5</v>
      </c>
      <c r="BG278">
        <v>0</v>
      </c>
    </row>
    <row r="279" spans="1:59" x14ac:dyDescent="0.35">
      <c r="A279" t="s">
        <v>397</v>
      </c>
      <c r="B279" s="20">
        <v>0.51</v>
      </c>
      <c r="C279" s="20">
        <v>0.01</v>
      </c>
      <c r="D279" s="34">
        <v>0.02</v>
      </c>
      <c r="E279" s="31">
        <v>0.5</v>
      </c>
      <c r="F279" s="31">
        <v>0.5</v>
      </c>
      <c r="G279" s="20">
        <v>0.53</v>
      </c>
      <c r="H279">
        <v>0.5</v>
      </c>
      <c r="I279" s="16">
        <v>54300000</v>
      </c>
      <c r="J279" s="16">
        <v>27895040</v>
      </c>
      <c r="K279" s="21">
        <v>403950</v>
      </c>
      <c r="L279">
        <v>0.84</v>
      </c>
      <c r="M279">
        <v>0.16300000000000001</v>
      </c>
      <c r="N279">
        <v>0.49</v>
      </c>
      <c r="O279">
        <v>0.34200000000000003</v>
      </c>
      <c r="P279">
        <v>0.57999999999999996</v>
      </c>
      <c r="Q279">
        <v>0.74</v>
      </c>
      <c r="R279" s="23">
        <v>0.56064999999999998</v>
      </c>
      <c r="S279" s="22">
        <v>0.39994000000000002</v>
      </c>
      <c r="T279" s="22">
        <v>0.29920000000000002</v>
      </c>
      <c r="U279" s="22">
        <v>0.24520500000000001</v>
      </c>
      <c r="V279" s="23">
        <v>0.52082384960000006</v>
      </c>
      <c r="W279" s="22">
        <v>0.42889864059999999</v>
      </c>
      <c r="X279" s="22">
        <v>0.34609766460000002</v>
      </c>
      <c r="Y279" s="22">
        <v>0.28180602560000001</v>
      </c>
      <c r="Z279" s="23" t="s">
        <v>480</v>
      </c>
      <c r="AA279" s="22" t="s">
        <v>551</v>
      </c>
      <c r="AB279" s="22" t="s">
        <v>551</v>
      </c>
      <c r="AC279" s="22">
        <v>60.757465537800002</v>
      </c>
      <c r="AD279" s="24" t="s">
        <v>552</v>
      </c>
      <c r="AE279" s="24">
        <v>6.1787831699999997E-2</v>
      </c>
      <c r="AF279" s="25">
        <v>0.32</v>
      </c>
      <c r="AG279" t="s">
        <v>482</v>
      </c>
      <c r="AH279" s="23">
        <v>-55.449171592699997</v>
      </c>
      <c r="AI279" s="23">
        <v>15.6462585034</v>
      </c>
      <c r="AJ279" s="22">
        <v>-85.714285714300004</v>
      </c>
      <c r="AK279" s="26">
        <v>121882000</v>
      </c>
      <c r="AL279" s="26">
        <v>151769133</v>
      </c>
      <c r="AM279" s="26">
        <v>275106950</v>
      </c>
      <c r="AN279" s="30">
        <v>52621142.5</v>
      </c>
      <c r="AO279" s="30">
        <v>79565771.666666597</v>
      </c>
      <c r="AP279" s="30">
        <v>234848629.25</v>
      </c>
      <c r="AQ279" s="22" t="s">
        <v>574</v>
      </c>
      <c r="AR279" s="22" t="s">
        <v>572</v>
      </c>
      <c r="AS279" s="24" t="s">
        <v>555</v>
      </c>
      <c r="AT279" s="27">
        <v>0.88890000000000002</v>
      </c>
      <c r="AU279" s="28">
        <v>-0.1774</v>
      </c>
      <c r="AV279" s="28">
        <v>-3.7699999999999997E-2</v>
      </c>
      <c r="AW279" s="29">
        <v>4569030</v>
      </c>
      <c r="AX279" s="30">
        <v>-14238670</v>
      </c>
      <c r="AY279" s="30">
        <v>-134546859.99900001</v>
      </c>
      <c r="AZ279" s="30">
        <v>-753680359.99899995</v>
      </c>
      <c r="BA279" s="30">
        <v>-821404960.00100005</v>
      </c>
      <c r="BB279">
        <v>0</v>
      </c>
      <c r="BC279" s="25">
        <v>0</v>
      </c>
      <c r="BD279">
        <v>0</v>
      </c>
      <c r="BE279">
        <v>0</v>
      </c>
      <c r="BF279">
        <v>0.375</v>
      </c>
      <c r="BG279">
        <v>0</v>
      </c>
    </row>
    <row r="280" spans="1:59" x14ac:dyDescent="0.35">
      <c r="A280" t="s">
        <v>677</v>
      </c>
      <c r="B280" s="18">
        <v>1.01</v>
      </c>
      <c r="C280" s="18">
        <v>-0.01</v>
      </c>
      <c r="D280" s="19">
        <v>-9.7999999999999997E-3</v>
      </c>
      <c r="E280" s="18">
        <v>1.01</v>
      </c>
      <c r="F280" s="18">
        <v>1.01</v>
      </c>
      <c r="G280" s="18">
        <v>1.01</v>
      </c>
      <c r="H280">
        <v>1.02</v>
      </c>
      <c r="I280">
        <v>460</v>
      </c>
      <c r="J280">
        <v>464.6</v>
      </c>
      <c r="K280" s="31">
        <v>0</v>
      </c>
      <c r="L280">
        <v>1.06</v>
      </c>
      <c r="M280">
        <v>1</v>
      </c>
      <c r="N280">
        <v>1</v>
      </c>
      <c r="O280">
        <v>1</v>
      </c>
      <c r="P280">
        <v>1.06</v>
      </c>
      <c r="Q280">
        <v>1.06</v>
      </c>
      <c r="R280" s="24">
        <v>0</v>
      </c>
      <c r="S280" s="24">
        <v>0</v>
      </c>
      <c r="T280" s="24">
        <v>0</v>
      </c>
      <c r="U280" s="24">
        <v>0</v>
      </c>
      <c r="V280" s="24">
        <v>0</v>
      </c>
      <c r="W280" s="24">
        <v>0</v>
      </c>
      <c r="X280" s="24">
        <v>0</v>
      </c>
      <c r="Y280" s="24">
        <v>0</v>
      </c>
      <c r="Z280" t="s">
        <v>568</v>
      </c>
      <c r="AA280" t="s">
        <v>568</v>
      </c>
      <c r="AB280" t="s">
        <v>568</v>
      </c>
      <c r="AC280" s="23">
        <v>51.857510634400001</v>
      </c>
      <c r="AD280" s="24" t="s">
        <v>552</v>
      </c>
      <c r="AE280" s="24">
        <v>0</v>
      </c>
      <c r="AF280" s="25">
        <v>0</v>
      </c>
      <c r="AG280" t="s">
        <v>481</v>
      </c>
      <c r="AH280" s="24">
        <v>0</v>
      </c>
      <c r="AI280" s="24">
        <v>0</v>
      </c>
      <c r="AJ280" s="24">
        <v>0</v>
      </c>
      <c r="AK280" s="26">
        <v>23396</v>
      </c>
      <c r="AL280" s="24">
        <v>0</v>
      </c>
      <c r="AM280" s="24">
        <v>0</v>
      </c>
      <c r="AN280" s="30">
        <v>23740.82</v>
      </c>
      <c r="AO280" s="24">
        <v>0</v>
      </c>
      <c r="AP280" s="24">
        <v>0</v>
      </c>
      <c r="AQ280" s="22" t="s">
        <v>556</v>
      </c>
      <c r="AR280" s="24" t="s">
        <v>555</v>
      </c>
      <c r="AS280" s="22" t="s">
        <v>569</v>
      </c>
      <c r="AT280" s="27">
        <v>0.01</v>
      </c>
      <c r="AU280" s="27">
        <v>0.01</v>
      </c>
      <c r="AV280" s="33">
        <v>0</v>
      </c>
      <c r="AW280" s="24">
        <v>0</v>
      </c>
      <c r="AX280" s="24">
        <v>0</v>
      </c>
      <c r="AY280" s="24">
        <v>0</v>
      </c>
      <c r="AZ280" s="24">
        <v>0</v>
      </c>
      <c r="BA280" s="24">
        <v>0</v>
      </c>
      <c r="BB280">
        <v>0</v>
      </c>
      <c r="BC280" s="25">
        <v>0</v>
      </c>
      <c r="BD280">
        <v>0</v>
      </c>
      <c r="BE280">
        <v>0</v>
      </c>
      <c r="BF280">
        <v>0</v>
      </c>
      <c r="BG280">
        <v>0</v>
      </c>
    </row>
    <row r="281" spans="1:59" x14ac:dyDescent="0.35">
      <c r="A281" t="s">
        <v>441</v>
      </c>
      <c r="B281" s="18">
        <v>51.5</v>
      </c>
      <c r="C281" s="18">
        <v>-0.1</v>
      </c>
      <c r="D281" s="19">
        <v>-1.9E-3</v>
      </c>
      <c r="E281" s="18">
        <v>51</v>
      </c>
      <c r="F281" s="18">
        <v>50.35</v>
      </c>
      <c r="G281" s="20">
        <v>52</v>
      </c>
      <c r="H281">
        <v>51.6</v>
      </c>
      <c r="I281" s="16">
        <v>564550</v>
      </c>
      <c r="J281" s="16">
        <v>29049636.5</v>
      </c>
      <c r="K281" s="21">
        <v>1830475.5</v>
      </c>
      <c r="L281">
        <v>65</v>
      </c>
      <c r="M281">
        <v>22.5</v>
      </c>
      <c r="N281">
        <v>50.75</v>
      </c>
      <c r="O281">
        <v>48.45</v>
      </c>
      <c r="P281">
        <v>51.98</v>
      </c>
      <c r="Q281">
        <v>54.55</v>
      </c>
      <c r="R281" s="23">
        <v>51.6</v>
      </c>
      <c r="S281" s="22">
        <v>50.517000000000003</v>
      </c>
      <c r="T281" s="22">
        <v>46.814999999999998</v>
      </c>
      <c r="U281" s="22">
        <v>37.739249999999998</v>
      </c>
      <c r="V281" s="23">
        <v>51.809892630599997</v>
      </c>
      <c r="W281" s="22">
        <v>50.200444744400002</v>
      </c>
      <c r="X281" s="22">
        <v>46.451449501900001</v>
      </c>
      <c r="Y281" s="22">
        <v>40.381479720100003</v>
      </c>
      <c r="Z281" s="22" t="s">
        <v>551</v>
      </c>
      <c r="AA281" s="24" t="s">
        <v>558</v>
      </c>
      <c r="AB281" s="22" t="s">
        <v>551</v>
      </c>
      <c r="AC281" s="23">
        <v>49.324072859300003</v>
      </c>
      <c r="AD281" s="24" t="s">
        <v>552</v>
      </c>
      <c r="AE281" s="23">
        <v>0.36466122470000001</v>
      </c>
      <c r="AF281" s="25">
        <v>3.8899999999999997E-2</v>
      </c>
      <c r="AG281" t="s">
        <v>552</v>
      </c>
      <c r="AH281" s="24">
        <v>-7.6705579350999997</v>
      </c>
      <c r="AI281" s="24">
        <v>60.5555555555</v>
      </c>
      <c r="AJ281" s="24">
        <v>-41.666666666700003</v>
      </c>
      <c r="AK281" s="26">
        <v>592974</v>
      </c>
      <c r="AL281" s="26">
        <v>579461</v>
      </c>
      <c r="AM281" s="26">
        <v>570519</v>
      </c>
      <c r="AN281" s="30">
        <v>27820994.600000001</v>
      </c>
      <c r="AO281" s="30">
        <v>27809108.466666602</v>
      </c>
      <c r="AP281" s="30">
        <v>27850949.425000001</v>
      </c>
      <c r="AQ281" s="24" t="s">
        <v>555</v>
      </c>
      <c r="AR281" s="24" t="s">
        <v>555</v>
      </c>
      <c r="AS281" s="24" t="s">
        <v>555</v>
      </c>
      <c r="AT281" s="27">
        <v>0.1208</v>
      </c>
      <c r="AU281" s="27">
        <v>0.03</v>
      </c>
      <c r="AV281" s="28">
        <v>-9.5999999999999992E-3</v>
      </c>
      <c r="AW281" s="29">
        <v>6349069</v>
      </c>
      <c r="AX281" s="29">
        <v>42689940</v>
      </c>
      <c r="AY281" s="29">
        <v>41960969</v>
      </c>
      <c r="AZ281" s="29">
        <v>38953644</v>
      </c>
      <c r="BA281" s="30">
        <v>-119746091</v>
      </c>
      <c r="BB281">
        <v>0.01</v>
      </c>
      <c r="BC281" s="25">
        <v>-0.5</v>
      </c>
      <c r="BD281" s="16">
        <v>5150</v>
      </c>
      <c r="BE281">
        <v>0</v>
      </c>
      <c r="BF281" s="16">
        <v>2575</v>
      </c>
      <c r="BG281">
        <v>0</v>
      </c>
    </row>
    <row r="282" spans="1:59" x14ac:dyDescent="0.35">
      <c r="A282" t="s">
        <v>399</v>
      </c>
      <c r="B282" s="35">
        <v>1566</v>
      </c>
      <c r="C282" s="18">
        <v>-4</v>
      </c>
      <c r="D282" s="19">
        <v>-2.5000000000000001E-3</v>
      </c>
      <c r="E282" s="35">
        <v>1555</v>
      </c>
      <c r="F282" s="35">
        <v>1555</v>
      </c>
      <c r="G282" s="35">
        <v>1568</v>
      </c>
      <c r="H282" s="16">
        <v>1570</v>
      </c>
      <c r="I282" s="16">
        <v>60620</v>
      </c>
      <c r="J282" s="16">
        <v>94770520</v>
      </c>
      <c r="K282" s="35">
        <v>-10384460</v>
      </c>
      <c r="L282" s="16">
        <v>1944</v>
      </c>
      <c r="M282" s="16">
        <v>1384</v>
      </c>
      <c r="N282" s="16">
        <v>1537.5</v>
      </c>
      <c r="O282" s="16">
        <v>1491.5</v>
      </c>
      <c r="P282" s="16">
        <v>1596.5</v>
      </c>
      <c r="Q282" s="16">
        <v>1675</v>
      </c>
      <c r="R282" s="29">
        <v>1553.85</v>
      </c>
      <c r="S282" s="29">
        <v>1501.14</v>
      </c>
      <c r="T282" s="30">
        <v>1571.63</v>
      </c>
      <c r="U282" s="30">
        <v>1653.07</v>
      </c>
      <c r="V282" s="29">
        <v>1545.6813630719</v>
      </c>
      <c r="W282" s="29">
        <v>1536.0543357626</v>
      </c>
      <c r="X282" s="29">
        <v>1564.0026039866</v>
      </c>
      <c r="Y282" s="30">
        <v>1606.4953435932</v>
      </c>
      <c r="Z282" s="24" t="s">
        <v>558</v>
      </c>
      <c r="AA282" s="22" t="s">
        <v>551</v>
      </c>
      <c r="AB282" s="23" t="s">
        <v>480</v>
      </c>
      <c r="AC282" s="23">
        <v>55.256301603200001</v>
      </c>
      <c r="AD282" s="24" t="s">
        <v>552</v>
      </c>
      <c r="AE282" s="22">
        <v>15.8414261316</v>
      </c>
      <c r="AF282" s="25">
        <v>2.5100000000000001E-2</v>
      </c>
      <c r="AG282" t="s">
        <v>481</v>
      </c>
      <c r="AH282" s="22">
        <v>62.226575253</v>
      </c>
      <c r="AI282" s="23">
        <v>71.477663230199994</v>
      </c>
      <c r="AJ282" s="23">
        <v>-31.958762886599999</v>
      </c>
      <c r="AK282" s="26">
        <v>88933</v>
      </c>
      <c r="AL282" s="26">
        <v>118043</v>
      </c>
      <c r="AM282" s="26">
        <v>129951</v>
      </c>
      <c r="AN282" s="30">
        <v>130353487.5</v>
      </c>
      <c r="AO282" s="30">
        <v>177414430</v>
      </c>
      <c r="AP282" s="30">
        <v>198326895.75</v>
      </c>
      <c r="AQ282" s="22" t="s">
        <v>566</v>
      </c>
      <c r="AR282" s="24" t="s">
        <v>555</v>
      </c>
      <c r="AS282" s="24" t="s">
        <v>555</v>
      </c>
      <c r="AT282" s="27">
        <v>5.8099999999999999E-2</v>
      </c>
      <c r="AU282" s="28">
        <v>-1.9E-3</v>
      </c>
      <c r="AV282" s="27">
        <v>3.3700000000000001E-2</v>
      </c>
      <c r="AW282" s="29">
        <v>97665690</v>
      </c>
      <c r="AX282" s="29">
        <v>242341605</v>
      </c>
      <c r="AY282" s="29">
        <v>1295799900</v>
      </c>
      <c r="AZ282" s="29">
        <v>955918260</v>
      </c>
      <c r="BA282" s="30">
        <v>-946603625</v>
      </c>
      <c r="BB282">
        <v>120.23</v>
      </c>
      <c r="BC282" s="25">
        <v>1.0708</v>
      </c>
      <c r="BD282">
        <v>13.025035348899999</v>
      </c>
      <c r="BE282">
        <v>0</v>
      </c>
      <c r="BF282">
        <v>2.8655077767999999</v>
      </c>
      <c r="BG282">
        <v>0</v>
      </c>
    </row>
    <row r="283" spans="1:59" x14ac:dyDescent="0.35">
      <c r="A283" t="s">
        <v>643</v>
      </c>
      <c r="B283" s="20">
        <v>35.6</v>
      </c>
      <c r="C283" s="20">
        <v>0.65</v>
      </c>
      <c r="D283" s="34">
        <v>1.8599999999999998E-2</v>
      </c>
      <c r="E283" s="20">
        <v>35.6</v>
      </c>
      <c r="F283" s="20">
        <v>35.6</v>
      </c>
      <c r="G283" s="20">
        <v>35.6</v>
      </c>
      <c r="H283">
        <v>34.950000000000003</v>
      </c>
      <c r="I283">
        <v>300</v>
      </c>
      <c r="J283" s="16">
        <v>10680</v>
      </c>
      <c r="K283" s="31">
        <v>0</v>
      </c>
      <c r="L283">
        <v>59.9</v>
      </c>
      <c r="M283">
        <v>27.5</v>
      </c>
      <c r="N283">
        <v>32</v>
      </c>
      <c r="O283">
        <v>30.1</v>
      </c>
      <c r="P283">
        <v>36.479999999999997</v>
      </c>
      <c r="Q283">
        <v>45.48</v>
      </c>
      <c r="R283" s="23">
        <v>35.68</v>
      </c>
      <c r="S283" s="22">
        <v>33.832000000000001</v>
      </c>
      <c r="T283" s="22">
        <v>32.311</v>
      </c>
      <c r="U283" s="22">
        <v>33.310250000000003</v>
      </c>
      <c r="V283" s="22">
        <v>35.008020111199997</v>
      </c>
      <c r="W283" s="22">
        <v>34.3131969485</v>
      </c>
      <c r="X283" s="22">
        <v>33.440115752200001</v>
      </c>
      <c r="Y283" s="22">
        <v>32.517541497800003</v>
      </c>
      <c r="Z283" s="23" t="s">
        <v>480</v>
      </c>
      <c r="AA283" s="22" t="s">
        <v>551</v>
      </c>
      <c r="AB283" s="22" t="s">
        <v>551</v>
      </c>
      <c r="AC283" s="22">
        <v>51.487194079600002</v>
      </c>
      <c r="AD283" s="24" t="s">
        <v>552</v>
      </c>
      <c r="AE283" s="23">
        <v>0.1215154272</v>
      </c>
      <c r="AF283" s="25">
        <v>9.2799999999999994E-2</v>
      </c>
      <c r="AG283" t="s">
        <v>482</v>
      </c>
      <c r="AH283" s="24">
        <v>-14.095930000099999</v>
      </c>
      <c r="AI283" s="24">
        <v>23.262308896099999</v>
      </c>
      <c r="AJ283" s="22">
        <v>-63.076923076900002</v>
      </c>
      <c r="AK283" s="26">
        <v>1880</v>
      </c>
      <c r="AL283" s="26">
        <v>3187</v>
      </c>
      <c r="AM283" s="26">
        <v>6445</v>
      </c>
      <c r="AN283" s="30">
        <v>60503</v>
      </c>
      <c r="AO283" s="30">
        <v>115945.33333333299</v>
      </c>
      <c r="AP283" s="30">
        <v>254395</v>
      </c>
      <c r="AQ283" s="22" t="s">
        <v>556</v>
      </c>
      <c r="AR283" s="24" t="s">
        <v>555</v>
      </c>
      <c r="AS283" s="22" t="s">
        <v>569</v>
      </c>
      <c r="AT283" s="27">
        <v>4.7100000000000003E-2</v>
      </c>
      <c r="AU283" s="27">
        <v>2.8E-3</v>
      </c>
      <c r="AV283" s="27">
        <v>1.7100000000000001E-2</v>
      </c>
      <c r="AW283" s="29">
        <v>3250</v>
      </c>
      <c r="AX283" s="29">
        <v>3250</v>
      </c>
      <c r="AY283" s="29">
        <v>5155</v>
      </c>
      <c r="AZ283" s="30">
        <v>-6875</v>
      </c>
      <c r="BA283" s="29">
        <v>288166.0001</v>
      </c>
      <c r="BB283">
        <v>0.42</v>
      </c>
      <c r="BC283" s="25">
        <v>-8.6999999999999994E-2</v>
      </c>
      <c r="BD283">
        <v>84.761904761899999</v>
      </c>
      <c r="BE283">
        <v>0</v>
      </c>
      <c r="BF283">
        <v>3.6891191710000002</v>
      </c>
      <c r="BG283">
        <v>0</v>
      </c>
    </row>
    <row r="284" spans="1:59" x14ac:dyDescent="0.35">
      <c r="A284" t="s">
        <v>401</v>
      </c>
      <c r="B284" s="20">
        <v>284.8</v>
      </c>
      <c r="C284" s="20">
        <v>3.2</v>
      </c>
      <c r="D284" s="34">
        <v>1.14E-2</v>
      </c>
      <c r="E284" s="18">
        <v>281.39999999999998</v>
      </c>
      <c r="F284" s="18">
        <v>281.39999999999998</v>
      </c>
      <c r="G284" s="20">
        <v>285.39999999999998</v>
      </c>
      <c r="H284">
        <v>281.60000000000002</v>
      </c>
      <c r="I284" s="16">
        <v>6570</v>
      </c>
      <c r="J284" s="16">
        <v>1864626</v>
      </c>
      <c r="K284" s="21">
        <v>5660</v>
      </c>
      <c r="L284">
        <v>310</v>
      </c>
      <c r="M284">
        <v>263.60000000000002</v>
      </c>
      <c r="N284">
        <v>276</v>
      </c>
      <c r="O284">
        <v>264.3</v>
      </c>
      <c r="P284">
        <v>285.10000000000002</v>
      </c>
      <c r="Q284">
        <v>297.39999999999998</v>
      </c>
      <c r="R284" s="22">
        <v>280.49</v>
      </c>
      <c r="S284" s="22">
        <v>282.42399999999998</v>
      </c>
      <c r="T284" s="23">
        <v>287.45800000000003</v>
      </c>
      <c r="U284" s="23">
        <v>295.517</v>
      </c>
      <c r="V284" s="22">
        <v>281.07464757069999</v>
      </c>
      <c r="W284" s="22">
        <v>283.04114537700002</v>
      </c>
      <c r="X284" s="23">
        <v>286.29534758599999</v>
      </c>
      <c r="Y284" s="22">
        <v>283.77166132759999</v>
      </c>
      <c r="Z284" s="24" t="s">
        <v>558</v>
      </c>
      <c r="AA284" s="24" t="s">
        <v>558</v>
      </c>
      <c r="AB284" s="24" t="s">
        <v>558</v>
      </c>
      <c r="AC284" s="22">
        <v>59.575564148600002</v>
      </c>
      <c r="AD284" s="24" t="s">
        <v>552</v>
      </c>
      <c r="AE284" s="22">
        <v>-0.94225488690000003</v>
      </c>
      <c r="AF284" s="25">
        <v>1.49E-2</v>
      </c>
      <c r="AG284" t="s">
        <v>481</v>
      </c>
      <c r="AH284" s="22">
        <v>232.5235036768</v>
      </c>
      <c r="AI284" s="22">
        <v>88.204432383500006</v>
      </c>
      <c r="AJ284" s="22">
        <v>-4.4776119403000001</v>
      </c>
      <c r="AK284" s="36">
        <v>4601</v>
      </c>
      <c r="AL284" s="36">
        <v>4535</v>
      </c>
      <c r="AM284" s="36">
        <v>4246</v>
      </c>
      <c r="AN284" s="29">
        <v>892351.6</v>
      </c>
      <c r="AO284" s="29">
        <v>1004318.4</v>
      </c>
      <c r="AP284" s="29">
        <v>989983</v>
      </c>
      <c r="AQ284" s="22" t="s">
        <v>566</v>
      </c>
      <c r="AR284" s="24" t="s">
        <v>555</v>
      </c>
      <c r="AS284" s="24" t="s">
        <v>555</v>
      </c>
      <c r="AT284" s="28">
        <v>-4.1999999999999997E-3</v>
      </c>
      <c r="AU284" s="27">
        <v>1.35E-2</v>
      </c>
      <c r="AV284" s="27">
        <v>2.4500000000000001E-2</v>
      </c>
      <c r="AW284" s="30">
        <v>-54840</v>
      </c>
      <c r="AX284" s="30">
        <v>-119768</v>
      </c>
      <c r="AY284" s="30">
        <v>-3706961.9997</v>
      </c>
      <c r="AZ284" s="30">
        <v>-1714951.9997</v>
      </c>
      <c r="BA284" s="30">
        <v>-86395353.9991</v>
      </c>
      <c r="BB284">
        <v>20.39</v>
      </c>
      <c r="BC284" s="25">
        <v>-0.50900000000000001</v>
      </c>
      <c r="BD284">
        <v>13.967631191800001</v>
      </c>
      <c r="BE284">
        <v>0</v>
      </c>
      <c r="BF284">
        <v>0.90897485</v>
      </c>
      <c r="BG284">
        <v>0</v>
      </c>
    </row>
    <row r="285" spans="1:59" x14ac:dyDescent="0.35">
      <c r="A285" t="s">
        <v>403</v>
      </c>
      <c r="B285" s="20">
        <v>5.69</v>
      </c>
      <c r="C285" s="20">
        <v>0.24</v>
      </c>
      <c r="D285" s="34">
        <v>4.3999999999999997E-2</v>
      </c>
      <c r="E285" s="18">
        <v>5.41</v>
      </c>
      <c r="F285" s="18">
        <v>4.9400000000000004</v>
      </c>
      <c r="G285" s="20">
        <v>5.7</v>
      </c>
      <c r="H285">
        <v>5.45</v>
      </c>
      <c r="I285" s="16">
        <v>22925400</v>
      </c>
      <c r="J285" s="16">
        <v>121195009</v>
      </c>
      <c r="K285" s="35">
        <v>-6718656</v>
      </c>
      <c r="L285">
        <v>6.09</v>
      </c>
      <c r="M285">
        <v>1.4</v>
      </c>
      <c r="N285">
        <v>5.2</v>
      </c>
      <c r="O285">
        <v>4.5199999999999996</v>
      </c>
      <c r="P285">
        <v>5.98</v>
      </c>
      <c r="Q285">
        <v>5.98</v>
      </c>
      <c r="R285" s="22">
        <v>5.4314999999999998</v>
      </c>
      <c r="S285" s="22">
        <v>4.9302000000000001</v>
      </c>
      <c r="T285" s="22">
        <v>4.0095000000000001</v>
      </c>
      <c r="U285" s="22">
        <v>2.9720654999999998</v>
      </c>
      <c r="V285" s="22">
        <v>5.4144798052000001</v>
      </c>
      <c r="W285" s="22">
        <v>4.9003383859999996</v>
      </c>
      <c r="X285" s="22">
        <v>4.2142379750999996</v>
      </c>
      <c r="Y285" s="22">
        <v>3.4062606261999999</v>
      </c>
      <c r="Z285" s="22" t="s">
        <v>551</v>
      </c>
      <c r="AA285" s="22" t="s">
        <v>551</v>
      </c>
      <c r="AB285" s="22" t="s">
        <v>551</v>
      </c>
      <c r="AC285" s="22">
        <v>60.263236796000001</v>
      </c>
      <c r="AD285" s="24" t="s">
        <v>552</v>
      </c>
      <c r="AE285" s="24">
        <v>0.2836210737</v>
      </c>
      <c r="AF285" s="25">
        <v>6.5000000000000002E-2</v>
      </c>
      <c r="AG285" t="s">
        <v>482</v>
      </c>
      <c r="AH285" s="24">
        <v>6.8919956433999996</v>
      </c>
      <c r="AI285" s="23">
        <v>58.075466771099997</v>
      </c>
      <c r="AJ285" s="22">
        <v>-34.782608695699999</v>
      </c>
      <c r="AK285" s="36">
        <v>9451700</v>
      </c>
      <c r="AL285" s="36">
        <v>11697713</v>
      </c>
      <c r="AM285" s="36">
        <v>11173685</v>
      </c>
      <c r="AN285" s="29">
        <v>48450990.399999999</v>
      </c>
      <c r="AO285" s="29">
        <v>61926002.600000001</v>
      </c>
      <c r="AP285" s="29">
        <v>58130369.450000003</v>
      </c>
      <c r="AQ285" s="22" t="s">
        <v>576</v>
      </c>
      <c r="AR285" s="22" t="s">
        <v>581</v>
      </c>
      <c r="AS285" s="24" t="s">
        <v>555</v>
      </c>
      <c r="AT285" s="27">
        <v>0.26729999999999998</v>
      </c>
      <c r="AU285" s="27">
        <v>0.2132</v>
      </c>
      <c r="AV285" s="27">
        <v>7.1000000000000004E-3</v>
      </c>
      <c r="AW285" s="30">
        <v>-4990772.9998000003</v>
      </c>
      <c r="AX285" s="29">
        <v>1481193.0004</v>
      </c>
      <c r="AY285" s="29">
        <v>2489453.0003</v>
      </c>
      <c r="AZ285" s="29">
        <v>26280832.000599999</v>
      </c>
      <c r="BA285" s="29">
        <v>26731932.002500001</v>
      </c>
      <c r="BB285">
        <v>0.14000000000000001</v>
      </c>
      <c r="BC285" s="25">
        <v>-0.3</v>
      </c>
      <c r="BD285">
        <v>40.642857142899999</v>
      </c>
      <c r="BE285">
        <v>0</v>
      </c>
      <c r="BF285">
        <v>3.2701149424999998</v>
      </c>
      <c r="BG285">
        <v>0</v>
      </c>
    </row>
    <row r="286" spans="1:59" x14ac:dyDescent="0.35">
      <c r="A286" t="s">
        <v>405</v>
      </c>
      <c r="B286" s="31">
        <v>90</v>
      </c>
      <c r="C286" s="31">
        <v>0</v>
      </c>
      <c r="D286" s="32">
        <v>0</v>
      </c>
      <c r="E286" s="18">
        <v>89.9</v>
      </c>
      <c r="F286" s="18">
        <v>89.85</v>
      </c>
      <c r="G286" s="31">
        <v>90</v>
      </c>
      <c r="H286">
        <v>90</v>
      </c>
      <c r="I286" s="16">
        <v>22920</v>
      </c>
      <c r="J286" s="16">
        <v>2061863.5</v>
      </c>
      <c r="K286" s="35">
        <v>-363230.5</v>
      </c>
      <c r="L286">
        <v>93</v>
      </c>
      <c r="M286">
        <v>78.5</v>
      </c>
      <c r="N286">
        <v>89.92</v>
      </c>
      <c r="O286">
        <v>86.82</v>
      </c>
      <c r="P286">
        <v>90.5</v>
      </c>
      <c r="Q286">
        <v>92.2</v>
      </c>
      <c r="R286" s="23">
        <v>90.444999999999993</v>
      </c>
      <c r="S286" s="22">
        <v>88.983000000000004</v>
      </c>
      <c r="T286" s="22">
        <v>87.923500000000004</v>
      </c>
      <c r="U286" s="22">
        <v>86.631249999999994</v>
      </c>
      <c r="V286" s="23">
        <v>90.129340355500005</v>
      </c>
      <c r="W286" s="22">
        <v>89.296124133800006</v>
      </c>
      <c r="X286" s="22">
        <v>88.188300497300006</v>
      </c>
      <c r="Y286" s="22">
        <v>85.896035618699997</v>
      </c>
      <c r="Z286" s="24" t="s">
        <v>558</v>
      </c>
      <c r="AA286" s="24" t="s">
        <v>558</v>
      </c>
      <c r="AB286" s="24" t="s">
        <v>558</v>
      </c>
      <c r="AC286" s="23">
        <v>50.496007026400001</v>
      </c>
      <c r="AD286" s="24" t="s">
        <v>552</v>
      </c>
      <c r="AE286" s="23">
        <v>0.41722907590000002</v>
      </c>
      <c r="AF286" s="25">
        <v>1.0999999999999999E-2</v>
      </c>
      <c r="AG286" t="s">
        <v>481</v>
      </c>
      <c r="AH286" s="23">
        <v>-104.04040404040001</v>
      </c>
      <c r="AI286" s="23">
        <v>25</v>
      </c>
      <c r="AJ286" s="24">
        <v>-75</v>
      </c>
      <c r="AK286" s="26">
        <v>24382</v>
      </c>
      <c r="AL286" s="26">
        <v>29055</v>
      </c>
      <c r="AM286" s="26">
        <v>43113</v>
      </c>
      <c r="AN286" s="30">
        <v>1745831.95</v>
      </c>
      <c r="AO286" s="30">
        <v>2325728.1</v>
      </c>
      <c r="AP286" s="30">
        <v>3676364.1749999998</v>
      </c>
      <c r="AQ286" s="22" t="s">
        <v>566</v>
      </c>
      <c r="AR286" s="24" t="s">
        <v>555</v>
      </c>
      <c r="AS286" s="24" t="s">
        <v>555</v>
      </c>
      <c r="AT286" s="27">
        <v>3.8699999999999998E-2</v>
      </c>
      <c r="AU286" s="28">
        <v>-5.9999999999999995E-4</v>
      </c>
      <c r="AV286" s="33">
        <v>0</v>
      </c>
      <c r="AW286" s="29">
        <v>2438234.5</v>
      </c>
      <c r="AX286" s="29">
        <v>15725146</v>
      </c>
      <c r="AY286" s="29">
        <v>17285679.5</v>
      </c>
      <c r="AZ286" s="29">
        <v>13291106.5</v>
      </c>
      <c r="BA286" s="29">
        <v>19518492.3004</v>
      </c>
      <c r="BB286">
        <v>7.85</v>
      </c>
      <c r="BC286" s="25">
        <v>-0.20710000000000001</v>
      </c>
      <c r="BD286">
        <v>11.464968152899999</v>
      </c>
      <c r="BE286">
        <v>0</v>
      </c>
      <c r="BF286">
        <v>1.3243084167000001</v>
      </c>
      <c r="BG286">
        <v>0</v>
      </c>
    </row>
    <row r="287" spans="1:59" x14ac:dyDescent="0.35">
      <c r="A287" t="s">
        <v>407</v>
      </c>
      <c r="B287" s="18">
        <v>0.23300000000000001</v>
      </c>
      <c r="C287" s="18">
        <v>-4.0000000000000001E-3</v>
      </c>
      <c r="D287" s="19">
        <v>-1.6899999999999998E-2</v>
      </c>
      <c r="E287" s="20">
        <v>0.23899999999999999</v>
      </c>
      <c r="F287" s="18">
        <v>0.22600000000000001</v>
      </c>
      <c r="G287" s="20">
        <v>0.23899999999999999</v>
      </c>
      <c r="H287">
        <v>0.23699999999999999</v>
      </c>
      <c r="I287" s="16">
        <v>830000</v>
      </c>
      <c r="J287" s="16">
        <v>188930</v>
      </c>
      <c r="K287" s="31">
        <v>0</v>
      </c>
      <c r="L287">
        <v>0.32</v>
      </c>
      <c r="M287">
        <v>0.21</v>
      </c>
      <c r="N287">
        <v>0.22900000000000001</v>
      </c>
      <c r="O287">
        <v>0.21299999999999999</v>
      </c>
      <c r="P287">
        <v>0.24399999999999999</v>
      </c>
      <c r="Q287">
        <v>0.28000000000000003</v>
      </c>
      <c r="R287" s="23">
        <v>0.2442</v>
      </c>
      <c r="S287" s="23">
        <v>0.23469999999999999</v>
      </c>
      <c r="T287" s="23">
        <v>0.24748000000000001</v>
      </c>
      <c r="U287" s="23">
        <v>0.26739000000000002</v>
      </c>
      <c r="V287" s="23">
        <v>0.2396280734</v>
      </c>
      <c r="W287" s="23">
        <v>0.24005601109999999</v>
      </c>
      <c r="X287" s="23">
        <v>0.2476710486</v>
      </c>
      <c r="Y287" s="23">
        <v>0.26188682720000001</v>
      </c>
      <c r="Z287" s="23" t="s">
        <v>480</v>
      </c>
      <c r="AA287" s="22" t="s">
        <v>551</v>
      </c>
      <c r="AB287" s="23" t="s">
        <v>480</v>
      </c>
      <c r="AC287" s="23">
        <v>46.362907886400002</v>
      </c>
      <c r="AD287" s="24" t="s">
        <v>552</v>
      </c>
      <c r="AE287" s="24">
        <v>1.3144834999999999E-3</v>
      </c>
      <c r="AF287" s="25">
        <v>4.9500000000000002E-2</v>
      </c>
      <c r="AG287" t="s">
        <v>552</v>
      </c>
      <c r="AH287" s="23">
        <v>-105.2631578947</v>
      </c>
      <c r="AI287" s="22">
        <v>30</v>
      </c>
      <c r="AJ287" s="23">
        <v>-68</v>
      </c>
      <c r="AK287" s="36">
        <v>460000</v>
      </c>
      <c r="AL287" s="36">
        <v>500667</v>
      </c>
      <c r="AM287" s="26">
        <v>1322000</v>
      </c>
      <c r="AN287" s="29">
        <v>106100</v>
      </c>
      <c r="AO287" s="29">
        <v>117308.666666666</v>
      </c>
      <c r="AP287" s="30">
        <v>340666</v>
      </c>
      <c r="AQ287" s="24" t="s">
        <v>555</v>
      </c>
      <c r="AR287" s="24" t="s">
        <v>555</v>
      </c>
      <c r="AS287" s="24" t="s">
        <v>555</v>
      </c>
      <c r="AT287" s="27">
        <v>5.91E-2</v>
      </c>
      <c r="AU287" s="28">
        <v>-8.6300000000000002E-2</v>
      </c>
      <c r="AV287" s="28">
        <v>-8.5000000000000006E-3</v>
      </c>
      <c r="AW287" s="29">
        <v>47600</v>
      </c>
      <c r="AX287" s="29">
        <v>45200</v>
      </c>
      <c r="AY287" s="29">
        <v>95670</v>
      </c>
      <c r="AZ287" s="30">
        <v>-1240650</v>
      </c>
      <c r="BA287" s="30">
        <v>-2175399.0003</v>
      </c>
      <c r="BB287">
        <v>0</v>
      </c>
      <c r="BC287" s="25">
        <v>0</v>
      </c>
      <c r="BD287">
        <v>0</v>
      </c>
      <c r="BE287">
        <v>0</v>
      </c>
      <c r="BF287">
        <v>-0.61315789470000004</v>
      </c>
      <c r="BG287">
        <v>0</v>
      </c>
    </row>
    <row r="288" spans="1:59" x14ac:dyDescent="0.35">
      <c r="A288" t="s">
        <v>603</v>
      </c>
      <c r="B288" s="18">
        <v>6.8999999999999999E-3</v>
      </c>
      <c r="C288" s="18">
        <v>-1E-4</v>
      </c>
      <c r="D288" s="19">
        <v>-1.43E-2</v>
      </c>
      <c r="E288" s="18">
        <v>6.7999999999999996E-3</v>
      </c>
      <c r="F288" s="18">
        <v>6.7999999999999996E-3</v>
      </c>
      <c r="G288" s="18">
        <v>6.8999999999999999E-3</v>
      </c>
      <c r="H288">
        <v>7.0000000000000001E-3</v>
      </c>
      <c r="I288" s="16">
        <v>15000000</v>
      </c>
      <c r="J288" s="16">
        <v>103100</v>
      </c>
      <c r="K288" s="31">
        <v>0</v>
      </c>
      <c r="L288">
        <v>1.0999999999999999E-2</v>
      </c>
      <c r="M288">
        <v>6.0000000000000001E-3</v>
      </c>
      <c r="N288">
        <v>6.7000000000000002E-3</v>
      </c>
      <c r="O288">
        <v>6.1999999999999998E-3</v>
      </c>
      <c r="P288">
        <v>7.0000000000000001E-3</v>
      </c>
      <c r="Q288">
        <v>7.4000000000000003E-3</v>
      </c>
      <c r="R288" s="23">
        <v>6.9100000000000003E-3</v>
      </c>
      <c r="S288" s="23">
        <v>6.9459999999999999E-3</v>
      </c>
      <c r="T288" s="23">
        <v>7.4079999999999997E-3</v>
      </c>
      <c r="U288" s="23">
        <v>8.1019999999999998E-3</v>
      </c>
      <c r="V288" s="23">
        <v>6.9067521E-3</v>
      </c>
      <c r="W288" s="23">
        <v>7.0523996999999998E-3</v>
      </c>
      <c r="X288" s="23">
        <v>7.3869290000000004E-3</v>
      </c>
      <c r="Y288" s="23">
        <v>7.9568812999999995E-3</v>
      </c>
      <c r="Z288" s="24" t="s">
        <v>558</v>
      </c>
      <c r="AA288" s="24" t="s">
        <v>558</v>
      </c>
      <c r="AB288" s="23" t="s">
        <v>480</v>
      </c>
      <c r="AC288" s="23">
        <v>49.354615175900001</v>
      </c>
      <c r="AD288" s="24" t="s">
        <v>552</v>
      </c>
      <c r="AE288" s="24">
        <v>-4.7065099999999998E-5</v>
      </c>
      <c r="AF288" s="25">
        <v>3.3799999999999997E-2</v>
      </c>
      <c r="AG288" t="s">
        <v>552</v>
      </c>
      <c r="AH288" s="24">
        <v>-27.548209366399998</v>
      </c>
      <c r="AI288" s="22">
        <v>61.111111111100001</v>
      </c>
      <c r="AJ288" s="23">
        <v>-33.333333333299997</v>
      </c>
      <c r="AK288" s="36">
        <v>6400000</v>
      </c>
      <c r="AL288" s="36">
        <v>8266667</v>
      </c>
      <c r="AM288" s="36">
        <v>14250000</v>
      </c>
      <c r="AN288" s="29">
        <v>40850</v>
      </c>
      <c r="AO288" s="29">
        <v>54880</v>
      </c>
      <c r="AP288" s="29">
        <v>96175</v>
      </c>
      <c r="AQ288" s="22" t="s">
        <v>556</v>
      </c>
      <c r="AR288" s="22" t="s">
        <v>557</v>
      </c>
      <c r="AS288" s="24" t="s">
        <v>555</v>
      </c>
      <c r="AT288" s="27">
        <v>2.9899999999999999E-2</v>
      </c>
      <c r="AU288" s="28">
        <v>-1.43E-2</v>
      </c>
      <c r="AV288" s="27">
        <v>1.47E-2</v>
      </c>
      <c r="AW288" s="29">
        <v>40800</v>
      </c>
      <c r="AX288" s="29">
        <v>47600</v>
      </c>
      <c r="AY288" s="29">
        <v>83900</v>
      </c>
      <c r="AZ288" s="29">
        <v>227400</v>
      </c>
      <c r="BA288" s="30">
        <v>-12013000.0001</v>
      </c>
      <c r="BB288">
        <v>0</v>
      </c>
      <c r="BC288" s="25">
        <v>0</v>
      </c>
      <c r="BD288">
        <v>0</v>
      </c>
      <c r="BE288">
        <v>0</v>
      </c>
      <c r="BF288">
        <v>0</v>
      </c>
      <c r="BG288">
        <v>0</v>
      </c>
    </row>
    <row r="289" spans="1:59" x14ac:dyDescent="0.35">
      <c r="A289" t="s">
        <v>409</v>
      </c>
      <c r="B289" s="18">
        <v>143</v>
      </c>
      <c r="C289" s="18">
        <v>-3</v>
      </c>
      <c r="D289" s="19">
        <v>-2.0500000000000001E-2</v>
      </c>
      <c r="E289" s="31">
        <v>146</v>
      </c>
      <c r="F289" s="18">
        <v>142</v>
      </c>
      <c r="G289" s="20">
        <v>146.19999999999999</v>
      </c>
      <c r="H289">
        <v>146</v>
      </c>
      <c r="I289" s="16">
        <v>2243040</v>
      </c>
      <c r="J289" s="16">
        <v>321812848</v>
      </c>
      <c r="K289" s="35">
        <v>-84520108</v>
      </c>
      <c r="L289">
        <v>185.3</v>
      </c>
      <c r="M289">
        <v>131</v>
      </c>
      <c r="N289">
        <v>142.5</v>
      </c>
      <c r="O289">
        <v>132</v>
      </c>
      <c r="P289">
        <v>154.19999999999999</v>
      </c>
      <c r="Q289">
        <v>171</v>
      </c>
      <c r="R289" s="23">
        <v>157.51</v>
      </c>
      <c r="S289" s="23">
        <v>158.81800000000001</v>
      </c>
      <c r="T289" s="23">
        <v>150.46600000000001</v>
      </c>
      <c r="U289" s="23">
        <v>154.863</v>
      </c>
      <c r="V289" s="23">
        <v>155.18065671830001</v>
      </c>
      <c r="W289" s="23">
        <v>155.99938419599999</v>
      </c>
      <c r="X289" s="23">
        <v>154.39741080190001</v>
      </c>
      <c r="Y289" s="23">
        <v>156.4548541966</v>
      </c>
      <c r="Z289" s="23" t="s">
        <v>480</v>
      </c>
      <c r="AA289" s="24" t="s">
        <v>558</v>
      </c>
      <c r="AB289" s="22" t="s">
        <v>551</v>
      </c>
      <c r="AC289" s="23">
        <v>28.333764961300002</v>
      </c>
      <c r="AD289" s="22" t="s">
        <v>577</v>
      </c>
      <c r="AE289" s="23">
        <v>-1.9058084087</v>
      </c>
      <c r="AF289" s="25">
        <v>2.98E-2</v>
      </c>
      <c r="AG289" t="s">
        <v>481</v>
      </c>
      <c r="AH289" s="23">
        <v>-167.9450543941</v>
      </c>
      <c r="AI289" s="23">
        <v>3.3401084011000002</v>
      </c>
      <c r="AJ289" s="24">
        <v>-95.833333333300004</v>
      </c>
      <c r="AK289" s="36">
        <v>1671274</v>
      </c>
      <c r="AL289" s="36">
        <v>1520695</v>
      </c>
      <c r="AM289" s="36">
        <v>1493726</v>
      </c>
      <c r="AN289" s="29">
        <v>241142471.5</v>
      </c>
      <c r="AO289" s="29">
        <v>225519780.133333</v>
      </c>
      <c r="AP289" s="29">
        <v>227234627.75</v>
      </c>
      <c r="AQ289" s="23" t="s">
        <v>553</v>
      </c>
      <c r="AR289" s="24" t="s">
        <v>555</v>
      </c>
      <c r="AS289" s="24" t="s">
        <v>555</v>
      </c>
      <c r="AT289" s="28">
        <v>-5.2999999999999999E-2</v>
      </c>
      <c r="AU289" s="28">
        <v>-0.1135</v>
      </c>
      <c r="AV289" s="28">
        <v>-6.8400000000000002E-2</v>
      </c>
      <c r="AW289" s="30">
        <v>-506226621</v>
      </c>
      <c r="AX289" s="30">
        <v>-1056822166</v>
      </c>
      <c r="AY289" s="30">
        <v>-1046036029</v>
      </c>
      <c r="AZ289" s="29">
        <v>755325473</v>
      </c>
      <c r="BA289" s="30">
        <v>-2790004736.3996</v>
      </c>
      <c r="BB289">
        <v>4.8</v>
      </c>
      <c r="BC289" s="25">
        <v>-0.29720000000000002</v>
      </c>
      <c r="BD289">
        <v>29.791666666699999</v>
      </c>
      <c r="BE289">
        <v>0</v>
      </c>
      <c r="BF289">
        <v>4.0636544473000002</v>
      </c>
      <c r="BG289">
        <v>0</v>
      </c>
    </row>
    <row r="290" spans="1:59" x14ac:dyDescent="0.35">
      <c r="A290" t="s">
        <v>411</v>
      </c>
      <c r="B290" s="31">
        <v>1.2</v>
      </c>
      <c r="C290" s="31">
        <v>0</v>
      </c>
      <c r="D290" s="32">
        <v>0</v>
      </c>
      <c r="E290" s="31">
        <v>1.2</v>
      </c>
      <c r="F290" s="31">
        <v>1.2</v>
      </c>
      <c r="G290" s="31">
        <v>1.2</v>
      </c>
      <c r="H290">
        <v>1.2</v>
      </c>
      <c r="I290" s="16">
        <v>32000</v>
      </c>
      <c r="J290" s="16">
        <v>38400</v>
      </c>
      <c r="K290" s="31">
        <v>0</v>
      </c>
      <c r="L290">
        <v>1.73</v>
      </c>
      <c r="M290">
        <v>1.1599999999999999</v>
      </c>
      <c r="N290">
        <v>1.19</v>
      </c>
      <c r="O290">
        <v>1.1599999999999999</v>
      </c>
      <c r="P290">
        <v>1.22</v>
      </c>
      <c r="Q290">
        <v>1.26</v>
      </c>
      <c r="R290" s="23">
        <v>1.2164999999999999</v>
      </c>
      <c r="S290" s="23">
        <v>1.2376</v>
      </c>
      <c r="T290" s="23">
        <v>1.2705</v>
      </c>
      <c r="U290" s="23">
        <v>1.2824500000000001</v>
      </c>
      <c r="V290" s="23">
        <v>1.2145931882000001</v>
      </c>
      <c r="W290" s="23">
        <v>1.2365642000999999</v>
      </c>
      <c r="X290" s="23">
        <v>1.2608087532000001</v>
      </c>
      <c r="Y290" s="23">
        <v>1.2943609721</v>
      </c>
      <c r="Z290" s="23" t="s">
        <v>480</v>
      </c>
      <c r="AA290" s="24" t="s">
        <v>558</v>
      </c>
      <c r="AB290" s="24" t="s">
        <v>558</v>
      </c>
      <c r="AC290" s="23">
        <v>40.588249748800003</v>
      </c>
      <c r="AD290" s="24" t="s">
        <v>552</v>
      </c>
      <c r="AE290" s="24">
        <v>-1.2246094799999999E-2</v>
      </c>
      <c r="AF290" s="25">
        <v>1.24E-2</v>
      </c>
      <c r="AG290" t="s">
        <v>481</v>
      </c>
      <c r="AH290" s="23">
        <v>-85.898897757499995</v>
      </c>
      <c r="AI290" s="24">
        <v>12.5</v>
      </c>
      <c r="AJ290" s="24">
        <v>-87.5</v>
      </c>
      <c r="AK290" s="26">
        <v>205300</v>
      </c>
      <c r="AL290" s="26">
        <v>229667</v>
      </c>
      <c r="AM290" s="26">
        <v>191950</v>
      </c>
      <c r="AN290" s="30">
        <v>238800</v>
      </c>
      <c r="AO290" s="30">
        <v>272962</v>
      </c>
      <c r="AP290" s="30">
        <v>229055.5</v>
      </c>
      <c r="AQ290" s="22" t="s">
        <v>556</v>
      </c>
      <c r="AR290" s="22" t="s">
        <v>557</v>
      </c>
      <c r="AS290" s="24" t="s">
        <v>555</v>
      </c>
      <c r="AT290" s="28">
        <v>-3.2300000000000002E-2</v>
      </c>
      <c r="AU290" s="28">
        <v>-2.4400000000000002E-2</v>
      </c>
      <c r="AV290" s="27">
        <v>8.3999999999999995E-3</v>
      </c>
      <c r="AW290" s="29">
        <v>4840</v>
      </c>
      <c r="AX290" s="29">
        <v>4840</v>
      </c>
      <c r="AY290" s="30">
        <v>-66440</v>
      </c>
      <c r="AZ290" s="30">
        <v>-400690</v>
      </c>
      <c r="BA290" s="30">
        <v>-351920</v>
      </c>
      <c r="BB290">
        <v>0.16</v>
      </c>
      <c r="BC290" s="25">
        <v>3.2856999999999998</v>
      </c>
      <c r="BD290">
        <v>7.5</v>
      </c>
      <c r="BE290">
        <v>0</v>
      </c>
      <c r="BF290">
        <v>0.55813953490000001</v>
      </c>
      <c r="BG290">
        <v>0</v>
      </c>
    </row>
    <row r="291" spans="1:59" x14ac:dyDescent="0.35">
      <c r="A291" t="s">
        <v>413</v>
      </c>
      <c r="B291" s="20">
        <v>1.88</v>
      </c>
      <c r="C291" s="20">
        <v>0.02</v>
      </c>
      <c r="D291" s="34">
        <v>1.0800000000000001E-2</v>
      </c>
      <c r="E291" s="18">
        <v>1.85</v>
      </c>
      <c r="F291" s="18">
        <v>1.84</v>
      </c>
      <c r="G291" s="20">
        <v>1.92</v>
      </c>
      <c r="H291">
        <v>1.86</v>
      </c>
      <c r="I291" s="16">
        <v>3966000</v>
      </c>
      <c r="J291" s="16">
        <v>7427090</v>
      </c>
      <c r="K291" s="35">
        <v>-58390</v>
      </c>
      <c r="L291">
        <v>2.58</v>
      </c>
      <c r="M291">
        <v>1.48</v>
      </c>
      <c r="N291">
        <v>1.84</v>
      </c>
      <c r="O291">
        <v>1.76</v>
      </c>
      <c r="P291">
        <v>1.9</v>
      </c>
      <c r="Q291">
        <v>2.12</v>
      </c>
      <c r="R291" s="23">
        <v>1.946</v>
      </c>
      <c r="S291" s="23">
        <v>1.9598</v>
      </c>
      <c r="T291" s="23">
        <v>2.0095000000000001</v>
      </c>
      <c r="U291" s="23">
        <v>2.0362</v>
      </c>
      <c r="V291" s="23">
        <v>1.9260931362</v>
      </c>
      <c r="W291" s="23">
        <v>1.9655278030000001</v>
      </c>
      <c r="X291" s="23">
        <v>1.9939771762</v>
      </c>
      <c r="Y291" s="23">
        <v>1.9722948814000001</v>
      </c>
      <c r="Z291" s="23" t="s">
        <v>480</v>
      </c>
      <c r="AA291" s="24" t="s">
        <v>558</v>
      </c>
      <c r="AB291" s="24" t="s">
        <v>558</v>
      </c>
      <c r="AC291" s="23">
        <v>41.205858360299999</v>
      </c>
      <c r="AD291" s="24" t="s">
        <v>552</v>
      </c>
      <c r="AE291" s="24">
        <v>-2.9634993299999999E-2</v>
      </c>
      <c r="AF291" s="25">
        <v>3.5099999999999999E-2</v>
      </c>
      <c r="AG291" t="s">
        <v>552</v>
      </c>
      <c r="AH291" s="23">
        <v>-65.106653931899999</v>
      </c>
      <c r="AI291" s="22">
        <v>27.399267399300001</v>
      </c>
      <c r="AJ291" s="22">
        <v>-69.230769230800007</v>
      </c>
      <c r="AK291" s="26">
        <v>4059300</v>
      </c>
      <c r="AL291" s="26">
        <v>5392667</v>
      </c>
      <c r="AM291" s="26">
        <v>6125200</v>
      </c>
      <c r="AN291" s="30">
        <v>6766281</v>
      </c>
      <c r="AO291" s="30">
        <v>9771234</v>
      </c>
      <c r="AP291" s="30">
        <v>11626033</v>
      </c>
      <c r="AQ291" s="24" t="s">
        <v>555</v>
      </c>
      <c r="AR291" s="22" t="s">
        <v>581</v>
      </c>
      <c r="AS291" s="24" t="s">
        <v>555</v>
      </c>
      <c r="AT291" s="28">
        <v>-4.0800000000000003E-2</v>
      </c>
      <c r="AU291" s="28">
        <v>-8.2900000000000001E-2</v>
      </c>
      <c r="AV291" s="28">
        <v>-1.0500000000000001E-2</v>
      </c>
      <c r="AW291" s="29">
        <v>9460120</v>
      </c>
      <c r="AX291" s="29">
        <v>15971560</v>
      </c>
      <c r="AY291" s="29">
        <v>27029199.999699999</v>
      </c>
      <c r="AZ291" s="29">
        <v>7678339.9994999999</v>
      </c>
      <c r="BA291" s="30">
        <v>-77519529.000400007</v>
      </c>
      <c r="BB291">
        <v>0.04</v>
      </c>
      <c r="BC291" s="25">
        <v>3</v>
      </c>
      <c r="BD291">
        <v>47</v>
      </c>
      <c r="BE291">
        <v>0</v>
      </c>
      <c r="BF291">
        <v>5.3714285714000001</v>
      </c>
      <c r="BG291">
        <v>0</v>
      </c>
    </row>
    <row r="292" spans="1:59" x14ac:dyDescent="0.35">
      <c r="A292" t="s">
        <v>415</v>
      </c>
      <c r="B292" s="31">
        <v>6.5</v>
      </c>
      <c r="C292" s="31">
        <v>0</v>
      </c>
      <c r="D292" s="32">
        <v>0</v>
      </c>
      <c r="E292" s="31">
        <v>6.5</v>
      </c>
      <c r="F292" s="18">
        <v>6.36</v>
      </c>
      <c r="G292" s="31">
        <v>6.5</v>
      </c>
      <c r="H292">
        <v>6.5</v>
      </c>
      <c r="I292" s="16">
        <v>3648800</v>
      </c>
      <c r="J292" s="16">
        <v>23544365</v>
      </c>
      <c r="K292" s="35">
        <v>-6665328</v>
      </c>
      <c r="L292">
        <v>7.3</v>
      </c>
      <c r="M292">
        <v>4.63</v>
      </c>
      <c r="N292">
        <v>6.42</v>
      </c>
      <c r="O292">
        <v>6.02</v>
      </c>
      <c r="P292">
        <v>6.8</v>
      </c>
      <c r="Q292">
        <v>7.14</v>
      </c>
      <c r="R292" s="23">
        <v>6.5454999999999997</v>
      </c>
      <c r="S292" s="22">
        <v>6.1783999999999999</v>
      </c>
      <c r="T292" s="22">
        <v>6.1172000000000004</v>
      </c>
      <c r="U292" s="22">
        <v>5.9561500000000001</v>
      </c>
      <c r="V292" s="22">
        <v>6.4521917678999996</v>
      </c>
      <c r="W292" s="22">
        <v>6.2742186030999996</v>
      </c>
      <c r="X292" s="22">
        <v>6.1379145045000003</v>
      </c>
      <c r="Y292" s="22">
        <v>5.9462332784000003</v>
      </c>
      <c r="Z292" s="24" t="s">
        <v>558</v>
      </c>
      <c r="AA292" s="22" t="s">
        <v>551</v>
      </c>
      <c r="AB292" s="24" t="s">
        <v>558</v>
      </c>
      <c r="AC292" s="23">
        <v>53.793786757600003</v>
      </c>
      <c r="AD292" s="24" t="s">
        <v>552</v>
      </c>
      <c r="AE292" s="24">
        <v>0.1224174111</v>
      </c>
      <c r="AF292" s="25">
        <v>4.1000000000000002E-2</v>
      </c>
      <c r="AG292" t="s">
        <v>552</v>
      </c>
      <c r="AH292" s="24">
        <v>-22.205009036900002</v>
      </c>
      <c r="AI292" s="24">
        <v>46.535347740100001</v>
      </c>
      <c r="AJ292" s="22">
        <v>-39.759036144600003</v>
      </c>
      <c r="AK292" s="26">
        <v>7797250</v>
      </c>
      <c r="AL292" s="26">
        <v>9279627</v>
      </c>
      <c r="AM292" s="26">
        <v>17338285</v>
      </c>
      <c r="AN292" s="30">
        <v>46868975.5</v>
      </c>
      <c r="AO292" s="30">
        <v>57688428</v>
      </c>
      <c r="AP292" s="30">
        <v>113318121.25</v>
      </c>
      <c r="AQ292" s="24" t="s">
        <v>559</v>
      </c>
      <c r="AR292" s="24" t="s">
        <v>555</v>
      </c>
      <c r="AS292" s="24" t="s">
        <v>555</v>
      </c>
      <c r="AT292" s="27">
        <v>8.5099999999999995E-2</v>
      </c>
      <c r="AU292" s="28">
        <v>-7.0099999999999996E-2</v>
      </c>
      <c r="AV292" s="28">
        <v>-7.6E-3</v>
      </c>
      <c r="AW292" s="30">
        <v>-58001521</v>
      </c>
      <c r="AX292" s="30">
        <v>-247362556</v>
      </c>
      <c r="AY292" s="30">
        <v>-1181779306</v>
      </c>
      <c r="AZ292" s="30">
        <v>-1374872502</v>
      </c>
      <c r="BA292" s="30">
        <v>-2863506050.9991999</v>
      </c>
      <c r="BB292">
        <v>0.67</v>
      </c>
      <c r="BC292" s="25">
        <v>4.6899999999999997E-2</v>
      </c>
      <c r="BD292">
        <v>9.7014925373000001</v>
      </c>
      <c r="BE292">
        <v>0</v>
      </c>
      <c r="BF292">
        <v>1.0383386581</v>
      </c>
      <c r="BG292">
        <v>0</v>
      </c>
    </row>
    <row r="293" spans="1:59" x14ac:dyDescent="0.35">
      <c r="A293" t="s">
        <v>417</v>
      </c>
      <c r="B293" s="18">
        <v>2.65</v>
      </c>
      <c r="C293" s="18">
        <v>-0.05</v>
      </c>
      <c r="D293" s="19">
        <v>-1.8499999999999999E-2</v>
      </c>
      <c r="E293" s="31">
        <v>2.7</v>
      </c>
      <c r="F293" s="18">
        <v>2.65</v>
      </c>
      <c r="G293" s="20">
        <v>2.75</v>
      </c>
      <c r="H293">
        <v>2.7</v>
      </c>
      <c r="I293" s="16">
        <v>424000</v>
      </c>
      <c r="J293" s="16">
        <v>1142200</v>
      </c>
      <c r="K293" s="21">
        <v>643500</v>
      </c>
      <c r="L293">
        <v>4.54</v>
      </c>
      <c r="M293">
        <v>2.5</v>
      </c>
      <c r="N293">
        <v>2.58</v>
      </c>
      <c r="O293">
        <v>2.58</v>
      </c>
      <c r="P293">
        <v>2.8</v>
      </c>
      <c r="Q293">
        <v>2.98</v>
      </c>
      <c r="R293" s="23">
        <v>2.8264999999999998</v>
      </c>
      <c r="S293" s="23">
        <v>2.8934000000000002</v>
      </c>
      <c r="T293" s="23">
        <v>3.1859000000000002</v>
      </c>
      <c r="U293" s="23">
        <v>3.7188500000000002</v>
      </c>
      <c r="V293" s="23">
        <v>2.8032176472999999</v>
      </c>
      <c r="W293" s="23">
        <v>2.9315041981999999</v>
      </c>
      <c r="X293" s="23">
        <v>3.1772357547999999</v>
      </c>
      <c r="Y293" s="23">
        <v>3.5510064085000002</v>
      </c>
      <c r="Z293" s="23" t="s">
        <v>480</v>
      </c>
      <c r="AA293" s="24" t="s">
        <v>558</v>
      </c>
      <c r="AB293" s="23" t="s">
        <v>480</v>
      </c>
      <c r="AC293" s="23">
        <v>36.435271055900003</v>
      </c>
      <c r="AD293" s="24" t="s">
        <v>552</v>
      </c>
      <c r="AE293" s="24">
        <v>-4.73957671E-2</v>
      </c>
      <c r="AF293" s="25">
        <v>3.39E-2</v>
      </c>
      <c r="AG293" t="s">
        <v>552</v>
      </c>
      <c r="AH293" s="23">
        <v>-149.31437277809999</v>
      </c>
      <c r="AI293" s="24">
        <v>0</v>
      </c>
      <c r="AJ293" s="24">
        <v>-100</v>
      </c>
      <c r="AK293" s="36">
        <v>123700</v>
      </c>
      <c r="AL293" s="36">
        <v>105000</v>
      </c>
      <c r="AM293" s="36">
        <v>179500</v>
      </c>
      <c r="AN293" s="29">
        <v>334397</v>
      </c>
      <c r="AO293" s="29">
        <v>286504.66666666599</v>
      </c>
      <c r="AP293" s="29">
        <v>507285.5</v>
      </c>
      <c r="AQ293" s="24" t="s">
        <v>555</v>
      </c>
      <c r="AR293" s="24" t="s">
        <v>555</v>
      </c>
      <c r="AS293" s="24" t="s">
        <v>555</v>
      </c>
      <c r="AT293" s="28">
        <v>-0.11070000000000001</v>
      </c>
      <c r="AU293" s="28">
        <v>-6.6900000000000001E-2</v>
      </c>
      <c r="AV293" s="28">
        <v>-3.6400000000000002E-2</v>
      </c>
      <c r="AW293" s="29">
        <v>977040</v>
      </c>
      <c r="AX293" s="29">
        <v>2155610</v>
      </c>
      <c r="AY293" s="29">
        <v>4165510</v>
      </c>
      <c r="AZ293" s="29">
        <v>4241190</v>
      </c>
      <c r="BA293" s="29">
        <v>8901650.9993999992</v>
      </c>
      <c r="BB293">
        <v>0.02</v>
      </c>
      <c r="BC293" s="25">
        <v>-0.5</v>
      </c>
      <c r="BD293">
        <v>132.5</v>
      </c>
      <c r="BE293">
        <v>0</v>
      </c>
      <c r="BF293">
        <v>1.2801932367</v>
      </c>
      <c r="BG293">
        <v>0</v>
      </c>
    </row>
    <row r="294" spans="1:59" x14ac:dyDescent="0.35">
      <c r="A294" t="s">
        <v>419</v>
      </c>
      <c r="B294" s="20">
        <v>1.68</v>
      </c>
      <c r="C294" s="20">
        <v>0.08</v>
      </c>
      <c r="D294" s="34">
        <v>0.05</v>
      </c>
      <c r="E294" s="20">
        <v>1.65</v>
      </c>
      <c r="F294" s="18">
        <v>1.58</v>
      </c>
      <c r="G294" s="20">
        <v>1.73</v>
      </c>
      <c r="H294">
        <v>1.6</v>
      </c>
      <c r="I294" s="16">
        <v>20422000</v>
      </c>
      <c r="J294" s="16">
        <v>34128770</v>
      </c>
      <c r="K294" s="21">
        <v>1270630</v>
      </c>
      <c r="L294">
        <v>1.73</v>
      </c>
      <c r="M294">
        <v>0.6</v>
      </c>
      <c r="N294">
        <v>1.31</v>
      </c>
      <c r="O294">
        <v>0.8</v>
      </c>
      <c r="P294">
        <v>1.7</v>
      </c>
      <c r="Q294">
        <v>1.7</v>
      </c>
      <c r="R294" s="22">
        <v>1.1319999999999999</v>
      </c>
      <c r="S294" s="22">
        <v>0.93300000000000005</v>
      </c>
      <c r="T294" s="22">
        <v>0.89449999999999996</v>
      </c>
      <c r="U294" s="22">
        <v>0.9738</v>
      </c>
      <c r="V294" s="22">
        <v>1.2228869807</v>
      </c>
      <c r="W294" s="22">
        <v>1.0217452842999999</v>
      </c>
      <c r="X294" s="22">
        <v>0.95827023779999998</v>
      </c>
      <c r="Y294" s="22">
        <v>0.97596498740000004</v>
      </c>
      <c r="Z294" s="22" t="s">
        <v>551</v>
      </c>
      <c r="AA294" s="22" t="s">
        <v>551</v>
      </c>
      <c r="AB294" s="22" t="s">
        <v>551</v>
      </c>
      <c r="AC294" s="22">
        <v>85.107523976099998</v>
      </c>
      <c r="AD294" s="23" t="s">
        <v>567</v>
      </c>
      <c r="AE294" s="24">
        <v>0.1406233731</v>
      </c>
      <c r="AF294" s="25">
        <v>7.5800000000000006E-2</v>
      </c>
      <c r="AG294" t="s">
        <v>482</v>
      </c>
      <c r="AH294" s="22">
        <v>138.8816644993</v>
      </c>
      <c r="AI294" s="22">
        <v>90.898825654899994</v>
      </c>
      <c r="AJ294" s="24">
        <v>-5.5555555555999998</v>
      </c>
      <c r="AK294" s="36">
        <v>20096300</v>
      </c>
      <c r="AL294" s="36">
        <v>17345400</v>
      </c>
      <c r="AM294" s="36">
        <v>13053050</v>
      </c>
      <c r="AN294" s="29">
        <v>24674172</v>
      </c>
      <c r="AO294" s="29">
        <v>20573144.666666601</v>
      </c>
      <c r="AP294" s="29">
        <v>15465570.5</v>
      </c>
      <c r="AQ294" s="24" t="s">
        <v>555</v>
      </c>
      <c r="AR294" s="24" t="s">
        <v>555</v>
      </c>
      <c r="AS294" s="24" t="s">
        <v>555</v>
      </c>
      <c r="AT294" s="27">
        <v>1.1537999999999999</v>
      </c>
      <c r="AU294" s="27">
        <v>1.0488</v>
      </c>
      <c r="AV294" s="27">
        <v>0.2727</v>
      </c>
      <c r="AW294" s="29">
        <v>238200</v>
      </c>
      <c r="AX294" s="29">
        <v>611199.99990000005</v>
      </c>
      <c r="AY294" s="29">
        <v>650609.99990000005</v>
      </c>
      <c r="AZ294" s="29">
        <v>951429.99990000005</v>
      </c>
      <c r="BA294" s="29">
        <v>14650739.9998</v>
      </c>
      <c r="BB294">
        <v>-0.08</v>
      </c>
      <c r="BC294" s="25">
        <v>-7</v>
      </c>
      <c r="BD294">
        <v>-21</v>
      </c>
      <c r="BE294">
        <v>0</v>
      </c>
      <c r="BF294">
        <v>2.8474576270999998</v>
      </c>
      <c r="BG294">
        <v>0</v>
      </c>
    </row>
    <row r="295" spans="1:59" x14ac:dyDescent="0.35">
      <c r="A295" t="s">
        <v>421</v>
      </c>
      <c r="B295" s="20">
        <v>25.95</v>
      </c>
      <c r="C295" s="20">
        <v>1.9</v>
      </c>
      <c r="D295" s="34">
        <v>7.9000000000000001E-2</v>
      </c>
      <c r="E295" s="20">
        <v>25.95</v>
      </c>
      <c r="F295" s="20">
        <v>25.95</v>
      </c>
      <c r="G295" s="20">
        <v>25.95</v>
      </c>
      <c r="H295">
        <v>24.05</v>
      </c>
      <c r="I295">
        <v>300</v>
      </c>
      <c r="J295" s="16">
        <v>7785</v>
      </c>
      <c r="K295" s="21">
        <v>5190</v>
      </c>
      <c r="L295">
        <v>45</v>
      </c>
      <c r="M295">
        <v>22.8</v>
      </c>
      <c r="N295">
        <v>24.05</v>
      </c>
      <c r="O295">
        <v>23.05</v>
      </c>
      <c r="P295">
        <v>26.12</v>
      </c>
      <c r="Q295">
        <v>29.95</v>
      </c>
      <c r="R295" s="22">
        <v>25.102499999999999</v>
      </c>
      <c r="S295" s="22">
        <v>25.792000000000002</v>
      </c>
      <c r="T295" s="23">
        <v>28.795999999999999</v>
      </c>
      <c r="U295" s="23">
        <v>28.82525</v>
      </c>
      <c r="V295" s="22">
        <v>25.061789780800002</v>
      </c>
      <c r="W295" s="23">
        <v>26.115376696599998</v>
      </c>
      <c r="X295" s="23">
        <v>27.413022093199999</v>
      </c>
      <c r="Y295" s="23">
        <v>27.043511530899998</v>
      </c>
      <c r="Z295" s="23" t="s">
        <v>480</v>
      </c>
      <c r="AA295" s="24" t="s">
        <v>558</v>
      </c>
      <c r="AB295" s="23" t="s">
        <v>480</v>
      </c>
      <c r="AC295" s="22">
        <v>52.862163219899998</v>
      </c>
      <c r="AD295" s="24" t="s">
        <v>552</v>
      </c>
      <c r="AE295" s="24">
        <v>-0.34762314430000002</v>
      </c>
      <c r="AF295" s="25">
        <v>4.6800000000000001E-2</v>
      </c>
      <c r="AG295" t="s">
        <v>552</v>
      </c>
      <c r="AH295" s="24">
        <v>44.068313510199999</v>
      </c>
      <c r="AI295" s="24">
        <v>0</v>
      </c>
      <c r="AJ295" s="22">
        <v>-60.824742268000001</v>
      </c>
      <c r="AK295" s="23">
        <v>710</v>
      </c>
      <c r="AL295" s="26">
        <v>1260</v>
      </c>
      <c r="AM295" s="26">
        <v>1420</v>
      </c>
      <c r="AN295" s="30">
        <v>17794</v>
      </c>
      <c r="AO295" s="30">
        <v>32974</v>
      </c>
      <c r="AP295" s="30">
        <v>36158</v>
      </c>
      <c r="AQ295" s="22" t="s">
        <v>556</v>
      </c>
      <c r="AR295" s="24" t="s">
        <v>555</v>
      </c>
      <c r="AS295" s="22" t="s">
        <v>569</v>
      </c>
      <c r="AT295" s="27">
        <v>4.2200000000000001E-2</v>
      </c>
      <c r="AU295" s="27">
        <v>5.9200000000000003E-2</v>
      </c>
      <c r="AV295" s="27">
        <v>7.9000000000000001E-2</v>
      </c>
      <c r="AW295" s="29">
        <v>5190</v>
      </c>
      <c r="AX295" s="29">
        <v>33775</v>
      </c>
      <c r="AY295" s="30">
        <v>-668220</v>
      </c>
      <c r="AZ295" s="30">
        <v>-400305</v>
      </c>
      <c r="BA295" s="29">
        <v>10961212.9999</v>
      </c>
      <c r="BB295">
        <v>1.1000000000000001</v>
      </c>
      <c r="BC295" s="25">
        <v>1.8499999999999999E-2</v>
      </c>
      <c r="BD295">
        <v>23.590909090899999</v>
      </c>
      <c r="BE295">
        <v>0</v>
      </c>
      <c r="BF295">
        <v>2.6425661913999998</v>
      </c>
      <c r="BG295">
        <v>0</v>
      </c>
    </row>
    <row r="296" spans="1:59" x14ac:dyDescent="0.35">
      <c r="A296" t="s">
        <v>423</v>
      </c>
      <c r="B296" s="18">
        <v>7.2</v>
      </c>
      <c r="C296" s="18">
        <v>-0.56000000000000005</v>
      </c>
      <c r="D296" s="19">
        <v>-7.22E-2</v>
      </c>
      <c r="E296" s="20">
        <v>7.82</v>
      </c>
      <c r="F296" s="18">
        <v>6.98</v>
      </c>
      <c r="G296" s="20">
        <v>7.82</v>
      </c>
      <c r="H296">
        <v>7.76</v>
      </c>
      <c r="I296" s="16">
        <v>6786100</v>
      </c>
      <c r="J296" s="16">
        <v>49529041</v>
      </c>
      <c r="K296" s="35">
        <v>-3579046</v>
      </c>
      <c r="L296">
        <v>11.96</v>
      </c>
      <c r="M296">
        <v>6</v>
      </c>
      <c r="N296">
        <v>6.06</v>
      </c>
      <c r="O296">
        <v>5.79</v>
      </c>
      <c r="P296">
        <v>8.3800000000000008</v>
      </c>
      <c r="Q296">
        <v>9.0399999999999991</v>
      </c>
      <c r="R296" s="22">
        <v>6.7995000000000001</v>
      </c>
      <c r="S296" s="23">
        <v>7.2210000000000001</v>
      </c>
      <c r="T296" s="23">
        <v>7.9874000000000001</v>
      </c>
      <c r="U296" s="23">
        <v>8.9093</v>
      </c>
      <c r="V296" s="22">
        <v>6.8782718084000001</v>
      </c>
      <c r="W296" s="23">
        <v>7.2532089698000002</v>
      </c>
      <c r="X296" s="23">
        <v>7.8448879602000003</v>
      </c>
      <c r="Y296" s="23">
        <v>8.6862993578999994</v>
      </c>
      <c r="Z296" s="23" t="s">
        <v>480</v>
      </c>
      <c r="AA296" s="23" t="s">
        <v>480</v>
      </c>
      <c r="AB296" s="23" t="s">
        <v>480</v>
      </c>
      <c r="AC296" s="23">
        <v>53.810207511900003</v>
      </c>
      <c r="AD296" s="24" t="s">
        <v>552</v>
      </c>
      <c r="AE296" s="22">
        <v>-0.18765100630000001</v>
      </c>
      <c r="AF296" s="25">
        <v>6.4399999999999999E-2</v>
      </c>
      <c r="AG296" t="s">
        <v>482</v>
      </c>
      <c r="AH296" s="22">
        <v>129.6763345944</v>
      </c>
      <c r="AI296" s="24">
        <v>51.142857142899999</v>
      </c>
      <c r="AJ296" s="23">
        <v>-60</v>
      </c>
      <c r="AK296" s="36">
        <v>4648000</v>
      </c>
      <c r="AL296" s="36">
        <v>3253387</v>
      </c>
      <c r="AM296" s="36">
        <v>2810105</v>
      </c>
      <c r="AN296" s="29">
        <v>35137368.5</v>
      </c>
      <c r="AO296" s="29">
        <v>24478770.533333302</v>
      </c>
      <c r="AP296" s="29">
        <v>20927165.600000001</v>
      </c>
      <c r="AQ296" s="23" t="s">
        <v>553</v>
      </c>
      <c r="AR296" s="24" t="s">
        <v>555</v>
      </c>
      <c r="AS296" s="24" t="s">
        <v>555</v>
      </c>
      <c r="AT296" s="28">
        <v>-5.7599999999999998E-2</v>
      </c>
      <c r="AU296" s="27">
        <v>7.6200000000000004E-2</v>
      </c>
      <c r="AV296" s="27">
        <v>0.17069999999999999</v>
      </c>
      <c r="AW296" s="30">
        <v>-7312109</v>
      </c>
      <c r="AX296" s="30">
        <v>-5862043</v>
      </c>
      <c r="AY296" s="30">
        <v>-19659451</v>
      </c>
      <c r="AZ296" s="30">
        <v>-43507423.999700002</v>
      </c>
      <c r="BA296" s="30">
        <v>-480598559.99760002</v>
      </c>
      <c r="BB296">
        <v>-0.62</v>
      </c>
      <c r="BC296" s="25">
        <v>-2.5122</v>
      </c>
      <c r="BD296">
        <v>-11.6129032258</v>
      </c>
      <c r="BE296">
        <v>0</v>
      </c>
      <c r="BF296">
        <v>90</v>
      </c>
      <c r="BG296">
        <v>0</v>
      </c>
    </row>
    <row r="297" spans="1:59" x14ac:dyDescent="0.35">
      <c r="A297" t="s">
        <v>604</v>
      </c>
      <c r="B297" s="18">
        <v>0.17199999999999999</v>
      </c>
      <c r="C297" s="18">
        <v>-1.7000000000000001E-2</v>
      </c>
      <c r="D297" s="19">
        <v>-8.9899999999999994E-2</v>
      </c>
      <c r="E297" s="18">
        <v>0.17799999999999999</v>
      </c>
      <c r="F297" s="18">
        <v>0.17199999999999999</v>
      </c>
      <c r="G297" s="18">
        <v>0.17799999999999999</v>
      </c>
      <c r="H297">
        <v>0.189</v>
      </c>
      <c r="I297" s="16">
        <v>720000</v>
      </c>
      <c r="J297" s="16">
        <v>125840</v>
      </c>
      <c r="K297" s="21">
        <v>87500</v>
      </c>
      <c r="L297">
        <v>0.27</v>
      </c>
      <c r="M297">
        <v>0.17199999999999999</v>
      </c>
      <c r="N297">
        <v>0.17</v>
      </c>
      <c r="O297">
        <v>0.16500000000000001</v>
      </c>
      <c r="P297">
        <v>0.189</v>
      </c>
      <c r="Q297">
        <v>0.2</v>
      </c>
      <c r="R297" s="23">
        <v>0.18099999999999999</v>
      </c>
      <c r="S297" s="23">
        <v>0.1832</v>
      </c>
      <c r="T297" s="23">
        <v>0.18967000000000001</v>
      </c>
      <c r="U297" s="23">
        <v>0.19950499999999999</v>
      </c>
      <c r="V297" s="23">
        <v>0.1809083501</v>
      </c>
      <c r="W297" s="23">
        <v>0.1840574448</v>
      </c>
      <c r="X297" s="23">
        <v>0.18955325610000001</v>
      </c>
      <c r="Y297" s="23">
        <v>0.19495527779999999</v>
      </c>
      <c r="Z297" s="24" t="s">
        <v>558</v>
      </c>
      <c r="AA297" s="24" t="s">
        <v>558</v>
      </c>
      <c r="AB297" s="24" t="s">
        <v>558</v>
      </c>
      <c r="AC297" s="23">
        <v>39.503809058199998</v>
      </c>
      <c r="AD297" s="24" t="s">
        <v>552</v>
      </c>
      <c r="AE297" s="24">
        <v>-1.1340375E-3</v>
      </c>
      <c r="AF297" s="25">
        <v>2.3E-2</v>
      </c>
      <c r="AG297" t="s">
        <v>481</v>
      </c>
      <c r="AH297" s="23">
        <v>-232.23384285329999</v>
      </c>
      <c r="AI297" s="24">
        <v>0</v>
      </c>
      <c r="AJ297" s="23">
        <v>-100</v>
      </c>
      <c r="AK297" s="36">
        <v>239000</v>
      </c>
      <c r="AL297" s="36">
        <v>268667</v>
      </c>
      <c r="AM297" s="36">
        <v>250500</v>
      </c>
      <c r="AN297" s="29">
        <v>42740</v>
      </c>
      <c r="AO297" s="29">
        <v>48236</v>
      </c>
      <c r="AP297" s="29">
        <v>45260</v>
      </c>
      <c r="AQ297" s="23" t="s">
        <v>560</v>
      </c>
      <c r="AR297" s="24" t="s">
        <v>555</v>
      </c>
      <c r="AS297" s="24" t="s">
        <v>555</v>
      </c>
      <c r="AT297" s="28">
        <v>-6.5199999999999994E-2</v>
      </c>
      <c r="AU297" s="28">
        <v>-4.4400000000000002E-2</v>
      </c>
      <c r="AV297" s="28">
        <v>-4.4400000000000002E-2</v>
      </c>
      <c r="AW297" s="29">
        <v>121250</v>
      </c>
      <c r="AX297" s="29">
        <v>173450</v>
      </c>
      <c r="AY297" s="29">
        <v>208740</v>
      </c>
      <c r="AZ297" s="29">
        <v>183070</v>
      </c>
      <c r="BA297" s="29">
        <v>575470</v>
      </c>
      <c r="BB297">
        <v>0.02</v>
      </c>
      <c r="BC297" s="25">
        <v>-0.84619999999999995</v>
      </c>
      <c r="BD297">
        <v>8.6</v>
      </c>
      <c r="BE297">
        <v>0</v>
      </c>
      <c r="BF297">
        <v>0.44102564100000002</v>
      </c>
      <c r="BG297">
        <v>0</v>
      </c>
    </row>
    <row r="298" spans="1:59" x14ac:dyDescent="0.35">
      <c r="A298" t="s">
        <v>605</v>
      </c>
      <c r="B298" s="18">
        <v>10.6</v>
      </c>
      <c r="C298" s="18">
        <v>-0.26</v>
      </c>
      <c r="D298" s="19">
        <v>-2.3900000000000001E-2</v>
      </c>
      <c r="E298" s="18">
        <v>10.7</v>
      </c>
      <c r="F298" s="18">
        <v>10.52</v>
      </c>
      <c r="G298" s="18">
        <v>10.78</v>
      </c>
      <c r="H298">
        <v>10.86</v>
      </c>
      <c r="I298" s="16">
        <v>5867200</v>
      </c>
      <c r="J298" s="16">
        <v>62405088</v>
      </c>
      <c r="K298" s="35">
        <v>-3907892.0003999998</v>
      </c>
      <c r="L298">
        <v>11.8</v>
      </c>
      <c r="M298">
        <v>5.08</v>
      </c>
      <c r="N298">
        <v>10.55</v>
      </c>
      <c r="O298">
        <v>9.23</v>
      </c>
      <c r="P298">
        <v>11.6</v>
      </c>
      <c r="Q298">
        <v>11.6</v>
      </c>
      <c r="R298" s="22">
        <v>10.333</v>
      </c>
      <c r="S298" s="22">
        <v>9.2528000000000006</v>
      </c>
      <c r="T298" s="22">
        <v>8.8101000000000003</v>
      </c>
      <c r="U298" s="22">
        <v>8.2332000000000001</v>
      </c>
      <c r="V298" s="22">
        <v>10.3819597675</v>
      </c>
      <c r="W298" s="22">
        <v>9.6123631008999997</v>
      </c>
      <c r="X298" s="22">
        <v>8.9947585099000005</v>
      </c>
      <c r="Y298" s="22">
        <v>8.2109076627000004</v>
      </c>
      <c r="Z298" s="22" t="s">
        <v>551</v>
      </c>
      <c r="AA298" s="22" t="s">
        <v>551</v>
      </c>
      <c r="AB298" s="22" t="s">
        <v>551</v>
      </c>
      <c r="AC298" s="23">
        <v>58.021259171899999</v>
      </c>
      <c r="AD298" s="24" t="s">
        <v>552</v>
      </c>
      <c r="AE298" s="24">
        <v>0.53071919170000004</v>
      </c>
      <c r="AF298" s="25">
        <v>4.2700000000000002E-2</v>
      </c>
      <c r="AG298" t="s">
        <v>552</v>
      </c>
      <c r="AH298" s="24">
        <v>34.193548387100002</v>
      </c>
      <c r="AI298" s="23">
        <v>61.71875</v>
      </c>
      <c r="AJ298" s="23">
        <v>-46.875</v>
      </c>
      <c r="AK298" s="26">
        <v>10030640</v>
      </c>
      <c r="AL298" s="26">
        <v>10320100</v>
      </c>
      <c r="AM298" s="26">
        <v>9535010</v>
      </c>
      <c r="AN298" s="30">
        <v>102326194.8</v>
      </c>
      <c r="AO298" s="30">
        <v>104042504.333333</v>
      </c>
      <c r="AP298" s="30">
        <v>95242355.150000006</v>
      </c>
      <c r="AQ298" s="24" t="s">
        <v>555</v>
      </c>
      <c r="AR298" s="24" t="s">
        <v>555</v>
      </c>
      <c r="AS298" s="24" t="s">
        <v>555</v>
      </c>
      <c r="AT298" s="27">
        <v>0.2802</v>
      </c>
      <c r="AU298" s="27">
        <v>0.1447</v>
      </c>
      <c r="AV298" s="28">
        <v>-2.2100000000000002E-2</v>
      </c>
      <c r="AW298" s="30">
        <v>-26165724.000399999</v>
      </c>
      <c r="AX298" s="29">
        <v>393013323</v>
      </c>
      <c r="AY298" s="29">
        <v>830529407.99969995</v>
      </c>
      <c r="AZ298" s="29">
        <v>1164861587.0004001</v>
      </c>
      <c r="BA298" s="24">
        <v>0</v>
      </c>
      <c r="BB298">
        <v>0.46</v>
      </c>
      <c r="BC298" s="25">
        <v>0.4839</v>
      </c>
      <c r="BD298">
        <v>23.043478260899999</v>
      </c>
      <c r="BE298">
        <v>0</v>
      </c>
      <c r="BF298">
        <v>3.7722419929000002</v>
      </c>
      <c r="BG298">
        <v>0</v>
      </c>
    </row>
    <row r="299" spans="1:59" x14ac:dyDescent="0.35">
      <c r="A299" t="s">
        <v>425</v>
      </c>
      <c r="B299" s="18">
        <v>0.91</v>
      </c>
      <c r="C299" s="18">
        <v>-0.01</v>
      </c>
      <c r="D299" s="19">
        <v>-1.09E-2</v>
      </c>
      <c r="E299" s="18">
        <v>0.91</v>
      </c>
      <c r="F299" s="18">
        <v>0.9</v>
      </c>
      <c r="G299" s="31">
        <v>0.92</v>
      </c>
      <c r="H299">
        <v>0.92</v>
      </c>
      <c r="I299" s="16">
        <v>5318000</v>
      </c>
      <c r="J299" s="16">
        <v>4816270</v>
      </c>
      <c r="K299" s="21">
        <v>350070</v>
      </c>
      <c r="L299">
        <v>1.52</v>
      </c>
      <c r="M299">
        <v>0.37</v>
      </c>
      <c r="N299">
        <v>0.9</v>
      </c>
      <c r="O299">
        <v>0.86</v>
      </c>
      <c r="P299">
        <v>0.94</v>
      </c>
      <c r="Q299">
        <v>1</v>
      </c>
      <c r="R299" s="23">
        <v>0.9385</v>
      </c>
      <c r="S299" s="23">
        <v>0.9708</v>
      </c>
      <c r="T299" s="23">
        <v>1.0088999999999999</v>
      </c>
      <c r="U299" s="23">
        <v>1.01905</v>
      </c>
      <c r="V299" s="23">
        <v>0.94158929800000002</v>
      </c>
      <c r="W299" s="23">
        <v>0.96761848569999998</v>
      </c>
      <c r="X299" s="23">
        <v>0.98901630330000001</v>
      </c>
      <c r="Y299" s="23">
        <v>0.93241347720000001</v>
      </c>
      <c r="Z299" s="24" t="s">
        <v>558</v>
      </c>
      <c r="AA299" s="23" t="s">
        <v>480</v>
      </c>
      <c r="AB299" s="24" t="s">
        <v>558</v>
      </c>
      <c r="AC299" s="23">
        <v>42.732931016199998</v>
      </c>
      <c r="AD299" s="24" t="s">
        <v>552</v>
      </c>
      <c r="AE299" s="24">
        <v>-1.2220878100000001E-2</v>
      </c>
      <c r="AF299" s="25">
        <v>3.9699999999999999E-2</v>
      </c>
      <c r="AG299" t="s">
        <v>552</v>
      </c>
      <c r="AH299" s="23">
        <v>-114.8977604674</v>
      </c>
      <c r="AI299" s="24">
        <v>20</v>
      </c>
      <c r="AJ299" s="23">
        <v>-90</v>
      </c>
      <c r="AK299" s="26">
        <v>7096100</v>
      </c>
      <c r="AL299" s="26">
        <v>6692800</v>
      </c>
      <c r="AM299" s="26">
        <v>6569550</v>
      </c>
      <c r="AN299" s="30">
        <v>5391227</v>
      </c>
      <c r="AO299" s="30">
        <v>5473262</v>
      </c>
      <c r="AP299" s="30">
        <v>5550911</v>
      </c>
      <c r="AQ299" s="24" t="s">
        <v>562</v>
      </c>
      <c r="AR299" s="22" t="s">
        <v>572</v>
      </c>
      <c r="AS299" s="24" t="s">
        <v>555</v>
      </c>
      <c r="AT299" s="28">
        <v>-7.1400000000000005E-2</v>
      </c>
      <c r="AU299" s="27">
        <v>1.11E-2</v>
      </c>
      <c r="AV299" s="28">
        <v>-2.1499999999999998E-2</v>
      </c>
      <c r="AW299" s="30">
        <v>-682080</v>
      </c>
      <c r="AX299" s="30">
        <v>-514750</v>
      </c>
      <c r="AY299" s="30">
        <v>-666840</v>
      </c>
      <c r="AZ299" s="30">
        <v>-674130</v>
      </c>
      <c r="BA299" s="29">
        <v>20942199.999200001</v>
      </c>
      <c r="BB299">
        <v>0.1</v>
      </c>
      <c r="BC299" s="25">
        <v>-0.16669999999999999</v>
      </c>
      <c r="BD299">
        <v>9.1</v>
      </c>
      <c r="BE299">
        <v>0</v>
      </c>
      <c r="BF299">
        <v>0.43127962089999999</v>
      </c>
      <c r="BG299">
        <v>0</v>
      </c>
    </row>
    <row r="300" spans="1:59" x14ac:dyDescent="0.35">
      <c r="A300" t="s">
        <v>495</v>
      </c>
      <c r="B300" s="31">
        <v>3.63</v>
      </c>
      <c r="C300" s="31">
        <v>0</v>
      </c>
      <c r="D300" s="32">
        <v>0</v>
      </c>
      <c r="E300" s="20">
        <v>3.7</v>
      </c>
      <c r="F300" s="18">
        <v>3.62</v>
      </c>
      <c r="G300" s="20">
        <v>3.72</v>
      </c>
      <c r="H300">
        <v>3.63</v>
      </c>
      <c r="I300" s="16">
        <v>1363000</v>
      </c>
      <c r="J300" s="16">
        <v>4978880</v>
      </c>
      <c r="K300" s="35">
        <v>-2222770</v>
      </c>
      <c r="L300">
        <v>10.84</v>
      </c>
      <c r="M300">
        <v>3.1</v>
      </c>
      <c r="N300">
        <v>3.57</v>
      </c>
      <c r="O300">
        <v>3.18</v>
      </c>
      <c r="P300">
        <v>4.0199999999999996</v>
      </c>
      <c r="Q300">
        <v>4.68</v>
      </c>
      <c r="R300" s="23">
        <v>4.0460000000000003</v>
      </c>
      <c r="S300" s="23">
        <v>4.6184000000000003</v>
      </c>
      <c r="T300" s="23">
        <v>4.7309999999999999</v>
      </c>
      <c r="U300" s="23">
        <v>6.0346000000000002</v>
      </c>
      <c r="V300" s="23">
        <v>4.022569195</v>
      </c>
      <c r="W300" s="23">
        <v>4.37904538</v>
      </c>
      <c r="X300" s="23">
        <v>4.8729091252999996</v>
      </c>
      <c r="Y300" s="23">
        <v>6.0323694677999997</v>
      </c>
      <c r="Z300" s="23" t="s">
        <v>480</v>
      </c>
      <c r="AA300" s="23" t="s">
        <v>480</v>
      </c>
      <c r="AB300" s="24" t="s">
        <v>558</v>
      </c>
      <c r="AC300" s="23">
        <v>34.938981176200002</v>
      </c>
      <c r="AD300" s="24" t="s">
        <v>552</v>
      </c>
      <c r="AE300" s="24">
        <v>-0.24174441290000001</v>
      </c>
      <c r="AF300" s="25">
        <v>6.0699999999999997E-2</v>
      </c>
      <c r="AG300" t="s">
        <v>482</v>
      </c>
      <c r="AH300" s="23">
        <v>-106.2789276046</v>
      </c>
      <c r="AI300" s="23">
        <v>20.238840654200001</v>
      </c>
      <c r="AJ300" s="24">
        <v>-83.116883116899999</v>
      </c>
      <c r="AK300" s="26">
        <v>1941100</v>
      </c>
      <c r="AL300" s="26">
        <v>1678733</v>
      </c>
      <c r="AM300" s="26">
        <v>1537750</v>
      </c>
      <c r="AN300" s="30">
        <v>6834147</v>
      </c>
      <c r="AO300" s="30">
        <v>6144001.3333333302</v>
      </c>
      <c r="AP300" s="30">
        <v>5860624.5</v>
      </c>
      <c r="AQ300" s="23" t="s">
        <v>553</v>
      </c>
      <c r="AR300" s="24" t="s">
        <v>555</v>
      </c>
      <c r="AS300" s="24" t="s">
        <v>555</v>
      </c>
      <c r="AT300" s="28">
        <v>-0.3483</v>
      </c>
      <c r="AU300" s="28">
        <v>-0.1636</v>
      </c>
      <c r="AV300" s="27">
        <v>3.7100000000000001E-2</v>
      </c>
      <c r="AW300" s="30">
        <v>-17694610</v>
      </c>
      <c r="AX300" s="30">
        <v>-32061970</v>
      </c>
      <c r="AY300" s="30">
        <v>-30889537</v>
      </c>
      <c r="AZ300" s="30">
        <v>-21355054</v>
      </c>
      <c r="BA300" s="30">
        <v>-1078529684</v>
      </c>
      <c r="BB300">
        <v>0.14000000000000001</v>
      </c>
      <c r="BC300" s="25">
        <v>-6.6699999999999995E-2</v>
      </c>
      <c r="BD300">
        <v>25.928571428600002</v>
      </c>
      <c r="BE300">
        <v>0</v>
      </c>
      <c r="BF300">
        <v>1.9308510638</v>
      </c>
      <c r="BG300">
        <v>0</v>
      </c>
    </row>
    <row r="301" spans="1:59" x14ac:dyDescent="0.35">
      <c r="A301" t="s">
        <v>427</v>
      </c>
      <c r="B301" s="20">
        <v>0.188</v>
      </c>
      <c r="C301" s="20">
        <v>1E-3</v>
      </c>
      <c r="D301" s="34">
        <v>5.3E-3</v>
      </c>
      <c r="E301" s="31">
        <v>0.187</v>
      </c>
      <c r="F301" s="31">
        <v>0.187</v>
      </c>
      <c r="G301" s="20">
        <v>0.191</v>
      </c>
      <c r="H301">
        <v>0.187</v>
      </c>
      <c r="I301" s="16">
        <v>50000</v>
      </c>
      <c r="J301" s="16">
        <v>9400</v>
      </c>
      <c r="K301" s="31">
        <v>0</v>
      </c>
      <c r="L301">
        <v>0.29499999999999998</v>
      </c>
      <c r="M301">
        <v>0.185</v>
      </c>
      <c r="N301">
        <v>0.187</v>
      </c>
      <c r="O301">
        <v>0.185</v>
      </c>
      <c r="P301">
        <v>0.192</v>
      </c>
      <c r="Q301">
        <v>0.224</v>
      </c>
      <c r="R301" s="23">
        <v>0.19475000000000001</v>
      </c>
      <c r="S301" s="23">
        <v>0.19395999999999999</v>
      </c>
      <c r="T301" s="23">
        <v>0.20602999999999999</v>
      </c>
      <c r="U301" s="23">
        <v>0.227275</v>
      </c>
      <c r="V301" s="23">
        <v>0.19257926819999999</v>
      </c>
      <c r="W301" s="23">
        <v>0.19682018940000001</v>
      </c>
      <c r="X301" s="23">
        <v>0.20633443360000001</v>
      </c>
      <c r="Y301" s="23">
        <v>0.22289582560000001</v>
      </c>
      <c r="Z301" s="23" t="s">
        <v>480</v>
      </c>
      <c r="AA301" s="24" t="s">
        <v>558</v>
      </c>
      <c r="AB301" s="23" t="s">
        <v>480</v>
      </c>
      <c r="AC301" s="23">
        <v>44.272029084700002</v>
      </c>
      <c r="AD301" s="24" t="s">
        <v>552</v>
      </c>
      <c r="AE301" s="24">
        <v>-1.4204286E-3</v>
      </c>
      <c r="AF301" s="25">
        <v>3.1199999999999999E-2</v>
      </c>
      <c r="AG301" t="s">
        <v>552</v>
      </c>
      <c r="AH301" s="23">
        <v>-72.845721054199998</v>
      </c>
      <c r="AI301" s="24">
        <v>0</v>
      </c>
      <c r="AJ301" s="24">
        <v>-96.969696969699996</v>
      </c>
      <c r="AK301" s="26">
        <v>396000</v>
      </c>
      <c r="AL301" s="26">
        <v>394667</v>
      </c>
      <c r="AM301" s="26">
        <v>509500</v>
      </c>
      <c r="AN301" s="30">
        <v>67039</v>
      </c>
      <c r="AO301" s="30">
        <v>70298.666666666701</v>
      </c>
      <c r="AP301" s="30">
        <v>97483.5</v>
      </c>
      <c r="AQ301" s="22" t="s">
        <v>574</v>
      </c>
      <c r="AR301" s="22" t="s">
        <v>572</v>
      </c>
      <c r="AS301" s="24" t="s">
        <v>555</v>
      </c>
      <c r="AT301" s="28">
        <v>-8.7400000000000005E-2</v>
      </c>
      <c r="AU301" s="28">
        <v>-0.14549999999999999</v>
      </c>
      <c r="AV301" s="28">
        <v>-1.0500000000000001E-2</v>
      </c>
      <c r="AW301" s="24">
        <v>0</v>
      </c>
      <c r="AX301" s="24">
        <v>0</v>
      </c>
      <c r="AY301" s="29">
        <v>34940</v>
      </c>
      <c r="AZ301" s="29">
        <v>418780</v>
      </c>
      <c r="BA301" s="30">
        <v>-1989800.0004</v>
      </c>
      <c r="BB301">
        <v>0</v>
      </c>
      <c r="BC301" s="25">
        <v>0</v>
      </c>
      <c r="BD301">
        <v>0</v>
      </c>
      <c r="BE301">
        <v>0</v>
      </c>
      <c r="BF301">
        <v>0</v>
      </c>
      <c r="BG30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01"/>
  <sheetViews>
    <sheetView topLeftCell="A55" workbookViewId="0">
      <pane xSplit="1" topLeftCell="B1" activePane="topRight" state="frozen"/>
      <selection pane="topRight" activeCell="E115" sqref="E115"/>
    </sheetView>
  </sheetViews>
  <sheetFormatPr defaultRowHeight="14.5" x14ac:dyDescent="0.35"/>
  <cols>
    <col min="1" max="1" width="7.453125" bestFit="1" customWidth="1"/>
    <col min="2" max="2" width="8.81640625" bestFit="1" customWidth="1"/>
    <col min="3" max="3" width="7.453125" bestFit="1" customWidth="1"/>
    <col min="4" max="4" width="8.453125" bestFit="1" customWidth="1"/>
    <col min="5" max="8" width="8.81640625" bestFit="1" customWidth="1"/>
    <col min="9" max="10" width="14.81640625" bestFit="1" customWidth="1"/>
    <col min="11" max="11" width="14" bestFit="1" customWidth="1"/>
    <col min="12" max="12" width="12.1796875" bestFit="1" customWidth="1"/>
    <col min="13" max="13" width="11.81640625" bestFit="1" customWidth="1"/>
    <col min="14" max="15" width="8.90625" bestFit="1" customWidth="1"/>
    <col min="16" max="17" width="11" bestFit="1" customWidth="1"/>
    <col min="18" max="19" width="8.81640625" bestFit="1" customWidth="1"/>
    <col min="20" max="21" width="10.81640625" bestFit="1" customWidth="1"/>
    <col min="22" max="25" width="11.81640625" bestFit="1" customWidth="1"/>
    <col min="26" max="26" width="12.1796875" bestFit="1" customWidth="1"/>
    <col min="27" max="27" width="13.453125" bestFit="1" customWidth="1"/>
    <col min="28" max="28" width="12.1796875" bestFit="1" customWidth="1"/>
    <col min="29" max="29" width="11.81640625" bestFit="1" customWidth="1"/>
    <col min="30" max="30" width="12.6328125" bestFit="1" customWidth="1"/>
    <col min="31" max="31" width="13.36328125" bestFit="1" customWidth="1"/>
    <col min="32" max="32" width="7.36328125" bestFit="1" customWidth="1"/>
    <col min="33" max="33" width="8.453125" bestFit="1" customWidth="1"/>
    <col min="34" max="34" width="12.453125" bestFit="1" customWidth="1"/>
    <col min="35" max="35" width="11.81640625" bestFit="1" customWidth="1"/>
    <col min="36" max="36" width="12.453125" bestFit="1" customWidth="1"/>
    <col min="37" max="39" width="14.36328125" bestFit="1" customWidth="1"/>
    <col min="40" max="42" width="14.81640625" bestFit="1" customWidth="1"/>
    <col min="43" max="43" width="15.6328125" bestFit="1" customWidth="1"/>
    <col min="44" max="44" width="15.36328125" bestFit="1" customWidth="1"/>
    <col min="45" max="45" width="18.26953125" bestFit="1" customWidth="1"/>
    <col min="46" max="46" width="8.81640625" bestFit="1" customWidth="1"/>
    <col min="47" max="47" width="7.81640625" bestFit="1" customWidth="1"/>
    <col min="48" max="48" width="7.453125" bestFit="1" customWidth="1"/>
    <col min="49" max="49" width="15.453125" bestFit="1" customWidth="1"/>
    <col min="50" max="53" width="16.453125" bestFit="1" customWidth="1"/>
    <col min="54" max="54" width="12.26953125" bestFit="1" customWidth="1"/>
    <col min="55" max="55" width="9.453125" bestFit="1" customWidth="1"/>
    <col min="56" max="56" width="12.453125" bestFit="1" customWidth="1"/>
    <col min="57" max="57" width="5.453125" bestFit="1" customWidth="1"/>
    <col min="58" max="58" width="12.453125" bestFit="1" customWidth="1"/>
    <col min="59" max="59" width="4.26953125" bestFit="1" customWidth="1"/>
  </cols>
  <sheetData>
    <row r="1" spans="1:59" x14ac:dyDescent="0.35">
      <c r="A1" s="17" t="s">
        <v>496</v>
      </c>
      <c r="B1" s="17" t="s">
        <v>497</v>
      </c>
      <c r="C1" s="17" t="s">
        <v>498</v>
      </c>
      <c r="D1" s="17" t="s">
        <v>499</v>
      </c>
      <c r="E1" s="17" t="s">
        <v>500</v>
      </c>
      <c r="F1" s="17" t="s">
        <v>501</v>
      </c>
      <c r="G1" s="17" t="s">
        <v>502</v>
      </c>
      <c r="H1" s="17" t="s">
        <v>503</v>
      </c>
      <c r="I1" s="17" t="s">
        <v>504</v>
      </c>
      <c r="J1" s="17" t="s">
        <v>505</v>
      </c>
      <c r="K1" s="17" t="s">
        <v>506</v>
      </c>
      <c r="L1" s="17" t="s">
        <v>507</v>
      </c>
      <c r="M1" s="17" t="s">
        <v>508</v>
      </c>
      <c r="N1" s="17" t="s">
        <v>509</v>
      </c>
      <c r="O1" s="17" t="s">
        <v>510</v>
      </c>
      <c r="P1" s="17" t="s">
        <v>511</v>
      </c>
      <c r="Q1" s="17" t="s">
        <v>512</v>
      </c>
      <c r="R1" s="17" t="s">
        <v>513</v>
      </c>
      <c r="S1" s="17" t="s">
        <v>514</v>
      </c>
      <c r="T1" s="17" t="s">
        <v>515</v>
      </c>
      <c r="U1" s="17" t="s">
        <v>516</v>
      </c>
      <c r="V1" s="17" t="s">
        <v>517</v>
      </c>
      <c r="W1" s="17" t="s">
        <v>518</v>
      </c>
      <c r="X1" s="17" t="s">
        <v>519</v>
      </c>
      <c r="Y1" s="17" t="s">
        <v>520</v>
      </c>
      <c r="Z1" s="17" t="s">
        <v>521</v>
      </c>
      <c r="AA1" s="17" t="s">
        <v>522</v>
      </c>
      <c r="AB1" s="17" t="s">
        <v>523</v>
      </c>
      <c r="AC1" s="17" t="s">
        <v>524</v>
      </c>
      <c r="AD1" s="17" t="s">
        <v>524</v>
      </c>
      <c r="AE1" s="17" t="s">
        <v>525</v>
      </c>
      <c r="AF1" s="17" t="s">
        <v>526</v>
      </c>
      <c r="AG1" s="17" t="s">
        <v>527</v>
      </c>
      <c r="AH1" s="17" t="s">
        <v>528</v>
      </c>
      <c r="AI1" s="17" t="s">
        <v>529</v>
      </c>
      <c r="AJ1" s="17" t="s">
        <v>530</v>
      </c>
      <c r="AK1" s="17" t="s">
        <v>531</v>
      </c>
      <c r="AL1" s="17" t="s">
        <v>532</v>
      </c>
      <c r="AM1" s="17" t="s">
        <v>533</v>
      </c>
      <c r="AN1" s="17" t="s">
        <v>665</v>
      </c>
      <c r="AO1" s="17" t="s">
        <v>666</v>
      </c>
      <c r="AP1" s="17" t="s">
        <v>667</v>
      </c>
      <c r="AQ1" s="17" t="s">
        <v>534</v>
      </c>
      <c r="AR1" s="17" t="s">
        <v>535</v>
      </c>
      <c r="AS1" s="17" t="s">
        <v>536</v>
      </c>
      <c r="AT1" s="17" t="s">
        <v>537</v>
      </c>
      <c r="AU1" s="17" t="s">
        <v>538</v>
      </c>
      <c r="AV1" s="17" t="s">
        <v>539</v>
      </c>
      <c r="AW1" s="17" t="s">
        <v>540</v>
      </c>
      <c r="AX1" s="17" t="s">
        <v>541</v>
      </c>
      <c r="AY1" s="17" t="s">
        <v>542</v>
      </c>
      <c r="AZ1" s="17" t="s">
        <v>543</v>
      </c>
      <c r="BA1" s="17" t="s">
        <v>544</v>
      </c>
      <c r="BB1" s="17" t="s">
        <v>545</v>
      </c>
      <c r="BC1" s="17" t="s">
        <v>546</v>
      </c>
      <c r="BD1" s="17" t="s">
        <v>547</v>
      </c>
      <c r="BE1" s="17" t="s">
        <v>548</v>
      </c>
      <c r="BF1" s="17" t="s">
        <v>549</v>
      </c>
      <c r="BG1" s="17" t="s">
        <v>550</v>
      </c>
    </row>
    <row r="2" spans="1:59" x14ac:dyDescent="0.35">
      <c r="A2" t="s">
        <v>9</v>
      </c>
      <c r="B2" s="18">
        <v>17.52</v>
      </c>
      <c r="C2" s="18">
        <v>-0.28000000000000003</v>
      </c>
      <c r="D2" s="19">
        <v>-1.5699999999999999E-2</v>
      </c>
      <c r="E2" s="31">
        <v>17.8</v>
      </c>
      <c r="F2" s="18">
        <v>17.52</v>
      </c>
      <c r="G2" s="31">
        <v>17.8</v>
      </c>
      <c r="H2">
        <v>17.8</v>
      </c>
      <c r="I2" s="16">
        <v>88600</v>
      </c>
      <c r="J2" s="16">
        <v>1567324</v>
      </c>
      <c r="K2" s="31">
        <v>0</v>
      </c>
      <c r="L2">
        <v>30.9</v>
      </c>
      <c r="M2">
        <v>7.6</v>
      </c>
      <c r="N2">
        <v>17.510000000000002</v>
      </c>
      <c r="O2">
        <v>16.32</v>
      </c>
      <c r="P2">
        <v>18.3</v>
      </c>
      <c r="Q2">
        <v>23.3</v>
      </c>
      <c r="R2" s="23">
        <v>19.477499999999999</v>
      </c>
      <c r="S2" s="23">
        <v>19.920000000000002</v>
      </c>
      <c r="T2" s="23">
        <v>19.380700000000001</v>
      </c>
      <c r="U2" s="23">
        <v>20.326899999999998</v>
      </c>
      <c r="V2" s="23">
        <v>19.012377732499999</v>
      </c>
      <c r="W2" s="23">
        <v>19.5072167527</v>
      </c>
      <c r="X2" s="23">
        <v>19.508786669900001</v>
      </c>
      <c r="Y2" s="23">
        <v>18.382382102299999</v>
      </c>
      <c r="Z2" s="23" t="s">
        <v>480</v>
      </c>
      <c r="AA2" s="24" t="s">
        <v>558</v>
      </c>
      <c r="AB2" s="24" t="s">
        <v>558</v>
      </c>
      <c r="AC2" s="23">
        <v>34.044327387199999</v>
      </c>
      <c r="AD2" s="24" t="s">
        <v>552</v>
      </c>
      <c r="AE2" s="23">
        <v>-0.50543326160000002</v>
      </c>
      <c r="AF2" s="25">
        <v>4.4400000000000002E-2</v>
      </c>
      <c r="AG2" t="s">
        <v>552</v>
      </c>
      <c r="AH2" s="23">
        <v>-104.9702681476</v>
      </c>
      <c r="AI2" s="24">
        <v>4.5556946183000004</v>
      </c>
      <c r="AJ2" s="23">
        <v>-99.411764705899998</v>
      </c>
      <c r="AK2" s="26">
        <v>98060</v>
      </c>
      <c r="AL2" s="26">
        <v>145940</v>
      </c>
      <c r="AM2" s="26">
        <v>231550</v>
      </c>
      <c r="AN2" s="30">
        <v>1435925.2</v>
      </c>
      <c r="AO2" s="30">
        <v>2514855.7999999998</v>
      </c>
      <c r="AP2" s="30">
        <v>4607100.3499999996</v>
      </c>
      <c r="AQ2" s="23" t="s">
        <v>560</v>
      </c>
      <c r="AR2" s="23" t="s">
        <v>554</v>
      </c>
      <c r="AS2" s="24" t="s">
        <v>555</v>
      </c>
      <c r="AT2" s="28">
        <v>-5.1900000000000002E-2</v>
      </c>
      <c r="AU2" s="28">
        <v>-0.10150000000000001</v>
      </c>
      <c r="AV2" s="28">
        <v>-1.0200000000000001E-2</v>
      </c>
      <c r="AW2" s="29">
        <v>132664</v>
      </c>
      <c r="AX2" s="29">
        <v>1162433.9998999999</v>
      </c>
      <c r="AY2" s="29">
        <v>658524</v>
      </c>
      <c r="AZ2" s="29">
        <v>8218028.0000999998</v>
      </c>
      <c r="BA2" s="30">
        <v>-26240315.000300001</v>
      </c>
      <c r="BB2">
        <v>-0.02</v>
      </c>
      <c r="BC2" s="25">
        <v>0.81820000000000004</v>
      </c>
      <c r="BD2">
        <v>-876</v>
      </c>
      <c r="BE2">
        <v>0</v>
      </c>
      <c r="BF2">
        <v>10.682926829299999</v>
      </c>
      <c r="BG2">
        <v>0</v>
      </c>
    </row>
    <row r="3" spans="1:59" x14ac:dyDescent="0.35">
      <c r="A3" t="s">
        <v>675</v>
      </c>
      <c r="B3" s="20">
        <v>101.9</v>
      </c>
      <c r="C3" s="20">
        <v>0.6</v>
      </c>
      <c r="D3" s="34">
        <v>5.8999999999999999E-3</v>
      </c>
      <c r="E3" s="20">
        <v>101.8</v>
      </c>
      <c r="F3" s="20">
        <v>101.8</v>
      </c>
      <c r="G3" s="20">
        <v>101.9</v>
      </c>
      <c r="H3">
        <v>101.3</v>
      </c>
      <c r="I3" s="16">
        <v>11570</v>
      </c>
      <c r="J3" s="16">
        <v>1177973</v>
      </c>
      <c r="K3" s="31">
        <v>0</v>
      </c>
      <c r="L3">
        <v>102.4</v>
      </c>
      <c r="M3">
        <v>100</v>
      </c>
      <c r="N3">
        <v>101.3</v>
      </c>
      <c r="O3">
        <v>100.2</v>
      </c>
      <c r="P3">
        <v>102.1</v>
      </c>
      <c r="Q3">
        <v>102.2</v>
      </c>
      <c r="R3" s="22">
        <v>101.575</v>
      </c>
      <c r="S3" s="22">
        <v>101.52</v>
      </c>
      <c r="T3" s="24">
        <v>0</v>
      </c>
      <c r="U3" s="24">
        <v>0</v>
      </c>
      <c r="V3" s="22">
        <v>101.58052156230001</v>
      </c>
      <c r="W3" s="22">
        <v>101.52</v>
      </c>
      <c r="X3" s="24">
        <v>0</v>
      </c>
      <c r="Y3" s="24">
        <v>0</v>
      </c>
      <c r="Z3" s="24" t="s">
        <v>558</v>
      </c>
      <c r="AA3" s="24" t="s">
        <v>558</v>
      </c>
      <c r="AB3" t="s">
        <v>568</v>
      </c>
      <c r="AC3" s="22">
        <v>54.586427255499999</v>
      </c>
      <c r="AD3" s="24" t="s">
        <v>552</v>
      </c>
      <c r="AE3" s="24">
        <v>3.8539647500000003E-2</v>
      </c>
      <c r="AF3" s="25">
        <v>4.7999999999999996E-3</v>
      </c>
      <c r="AG3" t="s">
        <v>481</v>
      </c>
      <c r="AH3" s="22">
        <v>126.5560165975</v>
      </c>
      <c r="AI3" s="22">
        <v>48.148148148099999</v>
      </c>
      <c r="AJ3" s="22">
        <v>0</v>
      </c>
      <c r="AK3" s="26">
        <v>14971</v>
      </c>
      <c r="AL3" s="26">
        <v>14175</v>
      </c>
      <c r="AM3" s="26">
        <v>12253</v>
      </c>
      <c r="AN3" s="30">
        <v>1464741.2</v>
      </c>
      <c r="AO3" s="30">
        <v>1402884.6</v>
      </c>
      <c r="AP3" s="30">
        <v>1216409.3</v>
      </c>
      <c r="AQ3" s="22" t="s">
        <v>556</v>
      </c>
      <c r="AR3" s="22" t="s">
        <v>557</v>
      </c>
      <c r="AS3" s="24" t="s">
        <v>555</v>
      </c>
      <c r="AT3" s="27">
        <v>1.7000000000000001E-2</v>
      </c>
      <c r="AU3" s="27">
        <v>5.8999999999999999E-3</v>
      </c>
      <c r="AV3" s="27">
        <v>5.8999999999999999E-3</v>
      </c>
      <c r="AW3" s="24">
        <v>0</v>
      </c>
      <c r="AX3" s="24">
        <v>0</v>
      </c>
      <c r="AY3" s="29">
        <v>1242161</v>
      </c>
      <c r="AZ3" s="24">
        <v>0</v>
      </c>
      <c r="BA3" s="24">
        <v>0</v>
      </c>
      <c r="BB3">
        <v>0</v>
      </c>
      <c r="BC3" s="25">
        <v>0</v>
      </c>
      <c r="BD3">
        <v>0</v>
      </c>
      <c r="BE3">
        <v>0</v>
      </c>
      <c r="BF3">
        <v>0</v>
      </c>
      <c r="BG3">
        <v>0</v>
      </c>
    </row>
    <row r="4" spans="1:59" x14ac:dyDescent="0.35">
      <c r="A4" t="s">
        <v>73</v>
      </c>
      <c r="B4" s="18">
        <v>18.98</v>
      </c>
      <c r="C4" s="18">
        <v>-0.02</v>
      </c>
      <c r="D4" s="19">
        <v>-1.1000000000000001E-3</v>
      </c>
      <c r="E4" s="31">
        <v>19</v>
      </c>
      <c r="F4" s="18">
        <v>17.5</v>
      </c>
      <c r="G4" s="31">
        <v>19</v>
      </c>
      <c r="H4">
        <v>19</v>
      </c>
      <c r="I4" s="16">
        <v>27200</v>
      </c>
      <c r="J4" s="16">
        <v>508684</v>
      </c>
      <c r="K4" s="31">
        <v>0</v>
      </c>
      <c r="L4">
        <v>26</v>
      </c>
      <c r="M4">
        <v>9.5</v>
      </c>
      <c r="N4">
        <v>12.55</v>
      </c>
      <c r="O4">
        <v>11.24</v>
      </c>
      <c r="P4">
        <v>22.5</v>
      </c>
      <c r="Q4">
        <v>23.5</v>
      </c>
      <c r="R4" s="22">
        <v>14.586</v>
      </c>
      <c r="S4" s="22">
        <v>14.932</v>
      </c>
      <c r="T4" s="22">
        <v>15.1358</v>
      </c>
      <c r="U4" s="22">
        <v>13.392049999999999</v>
      </c>
      <c r="V4" s="22">
        <v>15.293111398800001</v>
      </c>
      <c r="W4" s="22">
        <v>14.970682204799999</v>
      </c>
      <c r="X4" s="22">
        <v>14.665068654600001</v>
      </c>
      <c r="Y4" s="22">
        <v>14.1396972094</v>
      </c>
      <c r="Z4" s="22" t="s">
        <v>551</v>
      </c>
      <c r="AA4" s="24" t="s">
        <v>558</v>
      </c>
      <c r="AB4" s="24" t="s">
        <v>558</v>
      </c>
      <c r="AC4" s="23">
        <v>81.031669746800006</v>
      </c>
      <c r="AD4" s="23" t="s">
        <v>567</v>
      </c>
      <c r="AE4" s="22">
        <v>4.55466733E-2</v>
      </c>
      <c r="AF4" s="25">
        <v>9.1200000000000003E-2</v>
      </c>
      <c r="AG4" t="s">
        <v>482</v>
      </c>
      <c r="AH4" s="22">
        <v>170.7860730207</v>
      </c>
      <c r="AI4" s="23">
        <v>47.523809523799997</v>
      </c>
      <c r="AJ4" s="24">
        <v>-50.142857142899999</v>
      </c>
      <c r="AK4" s="26">
        <v>30920</v>
      </c>
      <c r="AL4" s="36">
        <v>22840</v>
      </c>
      <c r="AM4" s="36">
        <v>17470</v>
      </c>
      <c r="AN4" s="30">
        <v>552299.80000000005</v>
      </c>
      <c r="AO4" s="29">
        <v>397783.2</v>
      </c>
      <c r="AP4" s="29">
        <v>303091.40000000002</v>
      </c>
      <c r="AQ4" s="23" t="s">
        <v>564</v>
      </c>
      <c r="AR4" s="24" t="s">
        <v>555</v>
      </c>
      <c r="AS4" s="24" t="s">
        <v>555</v>
      </c>
      <c r="AT4" s="27">
        <v>0.26529999999999998</v>
      </c>
      <c r="AU4" s="27">
        <v>0.41849999999999998</v>
      </c>
      <c r="AV4" s="27">
        <v>6.6299999999999998E-2</v>
      </c>
      <c r="AW4" s="30">
        <v>-429630</v>
      </c>
      <c r="AX4" s="30">
        <v>-730860</v>
      </c>
      <c r="AY4" s="30">
        <v>-685146</v>
      </c>
      <c r="AZ4" s="30">
        <v>-685146</v>
      </c>
      <c r="BA4" s="30">
        <v>-553985</v>
      </c>
      <c r="BB4">
        <v>-0.03</v>
      </c>
      <c r="BC4" s="25">
        <v>0</v>
      </c>
      <c r="BD4">
        <v>-632.66666666670005</v>
      </c>
      <c r="BE4">
        <v>0</v>
      </c>
      <c r="BF4">
        <v>27.911764705900001</v>
      </c>
      <c r="BG4">
        <v>0</v>
      </c>
    </row>
    <row r="5" spans="1:59" x14ac:dyDescent="0.35">
      <c r="A5" t="s">
        <v>34</v>
      </c>
      <c r="B5" s="31">
        <v>0.3</v>
      </c>
      <c r="C5" s="31">
        <v>0</v>
      </c>
      <c r="D5" s="32">
        <v>0</v>
      </c>
      <c r="E5" s="20">
        <v>0.30499999999999999</v>
      </c>
      <c r="F5" s="18">
        <v>0.29499999999999998</v>
      </c>
      <c r="G5" s="20">
        <v>0.30499999999999999</v>
      </c>
      <c r="H5">
        <v>0.3</v>
      </c>
      <c r="I5" s="16">
        <v>190000</v>
      </c>
      <c r="J5" s="16">
        <v>56350</v>
      </c>
      <c r="K5" s="31">
        <v>0</v>
      </c>
      <c r="L5">
        <v>0.42</v>
      </c>
      <c r="M5">
        <v>0.28999999999999998</v>
      </c>
      <c r="N5">
        <v>0.29499999999999998</v>
      </c>
      <c r="O5">
        <v>0.29249999999999998</v>
      </c>
      <c r="P5">
        <v>0.30499999999999999</v>
      </c>
      <c r="Q5">
        <v>0.315</v>
      </c>
      <c r="R5" s="22">
        <v>0.29949999999999999</v>
      </c>
      <c r="S5" s="23">
        <v>0.30370000000000003</v>
      </c>
      <c r="T5" s="23">
        <v>0.32174999999999998</v>
      </c>
      <c r="U5" s="23">
        <v>0.3453</v>
      </c>
      <c r="V5" s="23">
        <v>0.3000105267</v>
      </c>
      <c r="W5" s="23">
        <v>0.30657960849999999</v>
      </c>
      <c r="X5" s="23">
        <v>0.3195934862</v>
      </c>
      <c r="Y5" s="23">
        <v>0.3386165458</v>
      </c>
      <c r="Z5" s="24" t="s">
        <v>558</v>
      </c>
      <c r="AA5" s="24" t="s">
        <v>558</v>
      </c>
      <c r="AB5" s="23" t="s">
        <v>480</v>
      </c>
      <c r="AC5" s="23">
        <v>49.027923733900003</v>
      </c>
      <c r="AD5" s="24" t="s">
        <v>552</v>
      </c>
      <c r="AE5" s="24">
        <v>-2.4598107E-3</v>
      </c>
      <c r="AF5" s="25">
        <v>3.2599999999999997E-2</v>
      </c>
      <c r="AG5" t="s">
        <v>552</v>
      </c>
      <c r="AH5" s="24">
        <v>-11.1731843575</v>
      </c>
      <c r="AI5" s="22">
        <v>58.333333333299997</v>
      </c>
      <c r="AJ5" s="24">
        <v>-50</v>
      </c>
      <c r="AK5" s="26">
        <v>207000</v>
      </c>
      <c r="AL5" s="26">
        <v>352000</v>
      </c>
      <c r="AM5" s="26">
        <v>457500</v>
      </c>
      <c r="AN5" s="30">
        <v>52120</v>
      </c>
      <c r="AO5" s="30">
        <v>98093.333333333299</v>
      </c>
      <c r="AP5" s="30">
        <v>131477.5</v>
      </c>
      <c r="AQ5" s="24" t="s">
        <v>555</v>
      </c>
      <c r="AR5" s="24" t="s">
        <v>555</v>
      </c>
      <c r="AS5" s="24" t="s">
        <v>555</v>
      </c>
      <c r="AT5" s="28">
        <v>-3.2300000000000002E-2</v>
      </c>
      <c r="AU5" s="27">
        <v>1.6899999999999998E-2</v>
      </c>
      <c r="AV5" s="27">
        <v>1.6899999999999998E-2</v>
      </c>
      <c r="AW5" s="24">
        <v>0</v>
      </c>
      <c r="AX5" s="24">
        <v>0</v>
      </c>
      <c r="AY5" s="29">
        <v>36650</v>
      </c>
      <c r="AZ5" s="29">
        <v>175150</v>
      </c>
      <c r="BA5" s="29">
        <v>15900869.999700001</v>
      </c>
      <c r="BB5">
        <v>-0.01</v>
      </c>
      <c r="BC5" s="25">
        <v>0</v>
      </c>
      <c r="BD5">
        <v>-30</v>
      </c>
      <c r="BE5">
        <v>0</v>
      </c>
      <c r="BF5">
        <v>0.15544041450000001</v>
      </c>
      <c r="BG5">
        <v>0</v>
      </c>
    </row>
    <row r="6" spans="1:59" x14ac:dyDescent="0.35">
      <c r="A6" t="s">
        <v>69</v>
      </c>
      <c r="B6" s="18">
        <v>18.079999999999998</v>
      </c>
      <c r="C6" s="18">
        <v>-1.1000000000000001</v>
      </c>
      <c r="D6" s="19">
        <v>-5.74E-2</v>
      </c>
      <c r="E6" s="31">
        <v>19.18</v>
      </c>
      <c r="F6" s="18">
        <v>18</v>
      </c>
      <c r="G6" s="20">
        <v>19.62</v>
      </c>
      <c r="H6">
        <v>19.18</v>
      </c>
      <c r="I6" s="16">
        <v>350200</v>
      </c>
      <c r="J6" s="16">
        <v>6389904</v>
      </c>
      <c r="K6" s="21">
        <v>5754</v>
      </c>
      <c r="L6">
        <v>34.9</v>
      </c>
      <c r="M6">
        <v>15.7</v>
      </c>
      <c r="N6">
        <v>17.71</v>
      </c>
      <c r="O6">
        <v>17.12</v>
      </c>
      <c r="P6">
        <v>19.57</v>
      </c>
      <c r="Q6">
        <v>21.58</v>
      </c>
      <c r="R6" s="23">
        <v>18.636500000000002</v>
      </c>
      <c r="S6" s="22">
        <v>17.8902</v>
      </c>
      <c r="T6" s="23">
        <v>18.374500000000001</v>
      </c>
      <c r="U6" s="23">
        <v>22.342449999999999</v>
      </c>
      <c r="V6" s="23">
        <v>18.497737097000002</v>
      </c>
      <c r="W6" s="23">
        <v>18.343705801199999</v>
      </c>
      <c r="X6" s="23">
        <v>19.1192566273</v>
      </c>
      <c r="Y6" s="23">
        <v>20.035284046899999</v>
      </c>
      <c r="Z6" s="24" t="s">
        <v>558</v>
      </c>
      <c r="AA6" s="22" t="s">
        <v>551</v>
      </c>
      <c r="AB6" s="24" t="s">
        <v>558</v>
      </c>
      <c r="AC6" s="23">
        <v>47.037999028400002</v>
      </c>
      <c r="AD6" s="24" t="s">
        <v>552</v>
      </c>
      <c r="AE6" s="23">
        <v>0.27469597800000001</v>
      </c>
      <c r="AF6" s="25">
        <v>6.7699999999999996E-2</v>
      </c>
      <c r="AG6" t="s">
        <v>482</v>
      </c>
      <c r="AH6" s="24">
        <v>-16.198095238099999</v>
      </c>
      <c r="AI6" s="24">
        <v>15.8150851581</v>
      </c>
      <c r="AJ6" s="23">
        <v>-89.781021897800002</v>
      </c>
      <c r="AK6" s="36">
        <v>91100</v>
      </c>
      <c r="AL6" s="36">
        <v>96567</v>
      </c>
      <c r="AM6" s="36">
        <v>80760</v>
      </c>
      <c r="AN6" s="29">
        <v>1637525.1</v>
      </c>
      <c r="AO6" s="29">
        <v>1836304.13333333</v>
      </c>
      <c r="AP6" s="29">
        <v>1534270.05</v>
      </c>
      <c r="AQ6" s="23" t="s">
        <v>553</v>
      </c>
      <c r="AR6" s="23" t="s">
        <v>554</v>
      </c>
      <c r="AS6" s="24" t="s">
        <v>555</v>
      </c>
      <c r="AT6" s="27">
        <v>4.1500000000000002E-2</v>
      </c>
      <c r="AU6" s="28">
        <v>-4.9399999999999999E-2</v>
      </c>
      <c r="AV6" s="28">
        <v>-9.9000000000000008E-3</v>
      </c>
      <c r="AW6" s="29">
        <v>5754</v>
      </c>
      <c r="AX6" s="29">
        <v>19224.000100000001</v>
      </c>
      <c r="AY6" s="29">
        <v>54456.000099999997</v>
      </c>
      <c r="AZ6" s="29">
        <v>63640.000099999997</v>
      </c>
      <c r="BA6" s="29">
        <v>405048</v>
      </c>
      <c r="BB6">
        <v>-0.01</v>
      </c>
      <c r="BC6" s="25">
        <v>0.66669999999999996</v>
      </c>
      <c r="BD6" s="16">
        <v>-1808</v>
      </c>
      <c r="BE6">
        <v>0</v>
      </c>
      <c r="BF6">
        <v>20.088888888900001</v>
      </c>
      <c r="BG6">
        <v>0</v>
      </c>
    </row>
    <row r="7" spans="1:59" x14ac:dyDescent="0.35">
      <c r="A7" t="s">
        <v>21</v>
      </c>
      <c r="B7" s="20">
        <v>32.4</v>
      </c>
      <c r="C7" s="20">
        <v>0.4</v>
      </c>
      <c r="D7" s="34">
        <v>1.2500000000000001E-2</v>
      </c>
      <c r="E7" s="31">
        <v>32</v>
      </c>
      <c r="F7" s="31">
        <v>32</v>
      </c>
      <c r="G7" s="20">
        <v>32.4</v>
      </c>
      <c r="H7">
        <v>32</v>
      </c>
      <c r="I7" s="16">
        <v>33900</v>
      </c>
      <c r="J7" s="16">
        <v>1093685</v>
      </c>
      <c r="K7" s="31">
        <v>0</v>
      </c>
      <c r="L7">
        <v>48.1</v>
      </c>
      <c r="M7">
        <v>31.55</v>
      </c>
      <c r="N7">
        <v>31.65</v>
      </c>
      <c r="O7">
        <v>31.65</v>
      </c>
      <c r="P7">
        <v>32.450000000000003</v>
      </c>
      <c r="Q7">
        <v>34.020000000000003</v>
      </c>
      <c r="R7" s="23">
        <v>32.715000000000003</v>
      </c>
      <c r="S7" s="23">
        <v>33.871000000000002</v>
      </c>
      <c r="T7" s="23">
        <v>36.217500000000001</v>
      </c>
      <c r="U7" s="23">
        <v>39.488750000000003</v>
      </c>
      <c r="V7" s="23">
        <v>32.744843597900001</v>
      </c>
      <c r="W7" s="23">
        <v>33.975518726399997</v>
      </c>
      <c r="X7" s="23">
        <v>35.878935978599998</v>
      </c>
      <c r="Y7" s="23">
        <v>38.786495890600001</v>
      </c>
      <c r="Z7" s="23" t="s">
        <v>480</v>
      </c>
      <c r="AA7" s="23" t="s">
        <v>480</v>
      </c>
      <c r="AB7" s="23" t="s">
        <v>480</v>
      </c>
      <c r="AC7" s="23">
        <v>40.017709203300001</v>
      </c>
      <c r="AD7" s="24" t="s">
        <v>552</v>
      </c>
      <c r="AE7" s="24">
        <v>-0.60065244760000003</v>
      </c>
      <c r="AF7" s="25">
        <v>1.5599999999999999E-2</v>
      </c>
      <c r="AG7" t="s">
        <v>481</v>
      </c>
      <c r="AH7" s="23">
        <v>-68.424356559900005</v>
      </c>
      <c r="AI7" s="24">
        <v>39.562476826100003</v>
      </c>
      <c r="AJ7" s="22">
        <v>-41.379310344799997</v>
      </c>
      <c r="AK7" s="26">
        <v>41140</v>
      </c>
      <c r="AL7" s="26">
        <v>37707</v>
      </c>
      <c r="AM7" s="26">
        <v>54260</v>
      </c>
      <c r="AN7" s="30">
        <v>1272502</v>
      </c>
      <c r="AO7" s="30">
        <v>1184770.33333333</v>
      </c>
      <c r="AP7" s="30">
        <v>1757947.5</v>
      </c>
      <c r="AQ7" s="22" t="s">
        <v>556</v>
      </c>
      <c r="AR7" s="24" t="s">
        <v>555</v>
      </c>
      <c r="AS7" s="24" t="s">
        <v>555</v>
      </c>
      <c r="AT7" s="28">
        <v>-6.3600000000000004E-2</v>
      </c>
      <c r="AU7" s="28">
        <v>-3.0999999999999999E-3</v>
      </c>
      <c r="AV7" s="27">
        <v>1.2500000000000001E-2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>
        <v>3.89</v>
      </c>
      <c r="BC7" s="25">
        <v>-0.14130000000000001</v>
      </c>
      <c r="BD7">
        <v>8.3290488432000007</v>
      </c>
      <c r="BE7">
        <v>0</v>
      </c>
      <c r="BF7">
        <v>0.86886564759999996</v>
      </c>
      <c r="BG7">
        <v>0</v>
      </c>
    </row>
    <row r="8" spans="1:59" x14ac:dyDescent="0.35">
      <c r="A8" t="s">
        <v>24</v>
      </c>
      <c r="B8" s="18">
        <v>31.6</v>
      </c>
      <c r="C8" s="18">
        <v>-0.2</v>
      </c>
      <c r="D8" s="19">
        <v>-6.3E-3</v>
      </c>
      <c r="E8" s="31">
        <v>31.8</v>
      </c>
      <c r="F8" s="18">
        <v>31.6</v>
      </c>
      <c r="G8" s="20">
        <v>32</v>
      </c>
      <c r="H8">
        <v>31.8</v>
      </c>
      <c r="I8" s="16">
        <v>52400</v>
      </c>
      <c r="J8" s="16">
        <v>1672360</v>
      </c>
      <c r="K8" s="35">
        <v>-175560</v>
      </c>
      <c r="L8">
        <v>48</v>
      </c>
      <c r="M8">
        <v>31.5</v>
      </c>
      <c r="N8">
        <v>31.52</v>
      </c>
      <c r="O8">
        <v>31.52</v>
      </c>
      <c r="P8">
        <v>32.18</v>
      </c>
      <c r="Q8">
        <v>34.08</v>
      </c>
      <c r="R8" s="23">
        <v>32.585000000000001</v>
      </c>
      <c r="S8" s="23">
        <v>33.67</v>
      </c>
      <c r="T8" s="23">
        <v>36.249000000000002</v>
      </c>
      <c r="U8" s="23">
        <v>39.808999999999997</v>
      </c>
      <c r="V8" s="23">
        <v>32.543580911900001</v>
      </c>
      <c r="W8" s="23">
        <v>33.850765262000003</v>
      </c>
      <c r="X8" s="23">
        <v>35.866112374899998</v>
      </c>
      <c r="Y8" s="23">
        <v>38.922875559799998</v>
      </c>
      <c r="Z8" s="23" t="s">
        <v>480</v>
      </c>
      <c r="AA8" s="23" t="s">
        <v>480</v>
      </c>
      <c r="AB8" s="23" t="s">
        <v>480</v>
      </c>
      <c r="AC8" s="23">
        <v>27.289990380100001</v>
      </c>
      <c r="AD8" s="22" t="s">
        <v>577</v>
      </c>
      <c r="AE8" s="24">
        <v>-0.61222980869999999</v>
      </c>
      <c r="AF8" s="25">
        <v>1.15E-2</v>
      </c>
      <c r="AG8" t="s">
        <v>481</v>
      </c>
      <c r="AH8" s="23">
        <v>-115.8719931271</v>
      </c>
      <c r="AI8" s="24">
        <v>11.3888888889</v>
      </c>
      <c r="AJ8" s="23">
        <v>-93.333333333300004</v>
      </c>
      <c r="AK8" s="26">
        <v>87590</v>
      </c>
      <c r="AL8" s="26">
        <v>98767</v>
      </c>
      <c r="AM8" s="26">
        <v>103040</v>
      </c>
      <c r="AN8" s="30">
        <v>2527047</v>
      </c>
      <c r="AO8" s="30">
        <v>3006381.3333333302</v>
      </c>
      <c r="AP8" s="30">
        <v>3225956.5</v>
      </c>
      <c r="AQ8" s="24" t="s">
        <v>555</v>
      </c>
      <c r="AR8" s="24" t="s">
        <v>555</v>
      </c>
      <c r="AS8" s="24" t="s">
        <v>555</v>
      </c>
      <c r="AT8" s="28">
        <v>-8.4099999999999994E-2</v>
      </c>
      <c r="AU8" s="28">
        <v>-2.7699999999999999E-2</v>
      </c>
      <c r="AV8" s="27">
        <v>1.6000000000000001E-3</v>
      </c>
      <c r="AW8" s="29">
        <v>319195</v>
      </c>
      <c r="AX8" s="30">
        <v>-654270</v>
      </c>
      <c r="AY8" s="30">
        <v>-15730485</v>
      </c>
      <c r="AZ8" s="30">
        <v>-29549955</v>
      </c>
      <c r="BA8" s="30">
        <v>-413031891.5</v>
      </c>
      <c r="BB8">
        <v>0</v>
      </c>
      <c r="BC8" s="25">
        <v>0</v>
      </c>
      <c r="BD8">
        <v>0</v>
      </c>
      <c r="BE8">
        <v>0</v>
      </c>
      <c r="BF8">
        <v>0</v>
      </c>
      <c r="BG8">
        <v>0</v>
      </c>
    </row>
    <row r="9" spans="1:59" x14ac:dyDescent="0.35">
      <c r="A9" t="s">
        <v>75</v>
      </c>
      <c r="B9" s="35">
        <v>1080</v>
      </c>
      <c r="C9" s="18">
        <v>-8</v>
      </c>
      <c r="D9" s="19">
        <v>-7.4000000000000003E-3</v>
      </c>
      <c r="E9" s="35">
        <v>1071</v>
      </c>
      <c r="F9" s="35">
        <v>1071</v>
      </c>
      <c r="G9" s="52">
        <v>1088</v>
      </c>
      <c r="H9" s="16">
        <v>1088</v>
      </c>
      <c r="I9" s="16">
        <v>337190</v>
      </c>
      <c r="J9" s="16">
        <v>364258005</v>
      </c>
      <c r="K9" s="21">
        <v>101952815</v>
      </c>
      <c r="L9" s="16">
        <v>1116</v>
      </c>
      <c r="M9">
        <v>780</v>
      </c>
      <c r="N9" s="16">
        <v>1032.5</v>
      </c>
      <c r="O9">
        <v>995.75</v>
      </c>
      <c r="P9" s="16">
        <v>1095</v>
      </c>
      <c r="Q9" s="16">
        <v>1116</v>
      </c>
      <c r="R9" s="29">
        <v>1045.4000000000001</v>
      </c>
      <c r="S9" s="29">
        <v>1039.46</v>
      </c>
      <c r="T9" s="29">
        <v>1032.9449999999999</v>
      </c>
      <c r="U9" s="22">
        <v>956.53</v>
      </c>
      <c r="V9" s="29">
        <v>1050.9604594435</v>
      </c>
      <c r="W9" s="29">
        <v>1040.1900474455999</v>
      </c>
      <c r="X9" s="29">
        <v>1017.1508949002</v>
      </c>
      <c r="Y9" s="22">
        <v>970.34413247750001</v>
      </c>
      <c r="Z9" s="24" t="s">
        <v>558</v>
      </c>
      <c r="AA9" s="24" t="s">
        <v>558</v>
      </c>
      <c r="AB9" s="24" t="s">
        <v>558</v>
      </c>
      <c r="AC9" s="23">
        <v>57.501576073300001</v>
      </c>
      <c r="AD9" s="24" t="s">
        <v>552</v>
      </c>
      <c r="AE9" s="22">
        <v>2.5495229821000001</v>
      </c>
      <c r="AF9" s="25">
        <v>2.63E-2</v>
      </c>
      <c r="AG9" t="s">
        <v>481</v>
      </c>
      <c r="AH9" s="22">
        <v>128.71817775790001</v>
      </c>
      <c r="AI9" s="24">
        <v>90.982286634399998</v>
      </c>
      <c r="AJ9" s="23">
        <v>-14.4927536232</v>
      </c>
      <c r="AK9" s="36">
        <v>262922</v>
      </c>
      <c r="AL9" s="36">
        <v>285543</v>
      </c>
      <c r="AM9" s="36">
        <v>298818</v>
      </c>
      <c r="AN9" s="29">
        <v>247026567</v>
      </c>
      <c r="AO9" s="29">
        <v>278282196</v>
      </c>
      <c r="AP9" s="29">
        <v>297327448.5</v>
      </c>
      <c r="AQ9" s="24" t="s">
        <v>555</v>
      </c>
      <c r="AR9" s="24" t="s">
        <v>555</v>
      </c>
      <c r="AS9" s="24" t="s">
        <v>555</v>
      </c>
      <c r="AT9" s="27">
        <v>6.4000000000000001E-2</v>
      </c>
      <c r="AU9" s="27">
        <v>2.86E-2</v>
      </c>
      <c r="AV9" s="28">
        <v>-1.37E-2</v>
      </c>
      <c r="AW9" s="29">
        <v>81523110</v>
      </c>
      <c r="AX9" s="30">
        <v>-522886635</v>
      </c>
      <c r="AY9" s="30">
        <v>-1849531460</v>
      </c>
      <c r="AZ9" s="30">
        <v>-3732653755</v>
      </c>
      <c r="BA9" s="30">
        <v>-2720994132.5</v>
      </c>
      <c r="BB9">
        <v>45.03</v>
      </c>
      <c r="BC9" s="25">
        <v>0.23100000000000001</v>
      </c>
      <c r="BD9">
        <v>23.984010659599999</v>
      </c>
      <c r="BE9">
        <v>0</v>
      </c>
      <c r="BF9">
        <v>2.9295285628999999</v>
      </c>
      <c r="BG9">
        <v>0</v>
      </c>
    </row>
    <row r="10" spans="1:59" x14ac:dyDescent="0.35">
      <c r="A10" t="s">
        <v>563</v>
      </c>
      <c r="B10" s="20">
        <v>1.35</v>
      </c>
      <c r="C10" s="20">
        <v>0.04</v>
      </c>
      <c r="D10" s="34">
        <v>3.0499999999999999E-2</v>
      </c>
      <c r="E10" s="31">
        <v>1.31</v>
      </c>
      <c r="F10" s="31">
        <v>1.31</v>
      </c>
      <c r="G10" s="20">
        <v>1.35</v>
      </c>
      <c r="H10">
        <v>1.31</v>
      </c>
      <c r="I10" s="16">
        <v>65000</v>
      </c>
      <c r="J10" s="16">
        <v>85420</v>
      </c>
      <c r="K10" s="21">
        <v>23820</v>
      </c>
      <c r="L10">
        <v>2.37</v>
      </c>
      <c r="M10">
        <v>1.3</v>
      </c>
      <c r="N10">
        <v>1.3</v>
      </c>
      <c r="O10">
        <v>1.26</v>
      </c>
      <c r="P10">
        <v>1.36</v>
      </c>
      <c r="Q10">
        <v>1.43</v>
      </c>
      <c r="R10" s="23">
        <v>1.3560000000000001</v>
      </c>
      <c r="S10" s="23">
        <v>1.3946000000000001</v>
      </c>
      <c r="T10" s="23">
        <v>1.4977</v>
      </c>
      <c r="U10" s="23">
        <v>1.5955999999999999</v>
      </c>
      <c r="V10" s="23">
        <v>1.3558248128999999</v>
      </c>
      <c r="W10" s="23">
        <v>1.4009558422999999</v>
      </c>
      <c r="X10" s="23">
        <v>1.4651944199</v>
      </c>
      <c r="Y10" s="23">
        <v>1.5028797486000001</v>
      </c>
      <c r="Z10" s="23" t="s">
        <v>480</v>
      </c>
      <c r="AA10" s="24" t="s">
        <v>558</v>
      </c>
      <c r="AB10" s="23" t="s">
        <v>480</v>
      </c>
      <c r="AC10" s="23">
        <v>47.320778982</v>
      </c>
      <c r="AD10" s="24" t="s">
        <v>552</v>
      </c>
      <c r="AE10" s="24">
        <v>-2.02569838E-2</v>
      </c>
      <c r="AF10" s="25">
        <v>3.3000000000000002E-2</v>
      </c>
      <c r="AG10" t="s">
        <v>552</v>
      </c>
      <c r="AH10" s="23">
        <v>-54.398148148099999</v>
      </c>
      <c r="AI10" s="24">
        <v>23.333333333300001</v>
      </c>
      <c r="AJ10" s="22">
        <v>-50</v>
      </c>
      <c r="AK10" s="26">
        <v>125500</v>
      </c>
      <c r="AL10" s="26">
        <v>106067</v>
      </c>
      <c r="AM10" s="26">
        <v>144500</v>
      </c>
      <c r="AN10" s="30">
        <v>88228</v>
      </c>
      <c r="AO10" s="30">
        <v>89157.333333333299</v>
      </c>
      <c r="AP10" s="30">
        <v>154877</v>
      </c>
      <c r="AQ10" s="22" t="s">
        <v>556</v>
      </c>
      <c r="AR10" s="24" t="s">
        <v>555</v>
      </c>
      <c r="AS10" s="24" t="s">
        <v>555</v>
      </c>
      <c r="AT10" s="28">
        <v>-2.8799999999999999E-2</v>
      </c>
      <c r="AU10" s="28">
        <v>-3.5700000000000003E-2</v>
      </c>
      <c r="AV10" s="27">
        <v>3.0499999999999999E-2</v>
      </c>
      <c r="AW10" s="29">
        <v>30420</v>
      </c>
      <c r="AX10" s="29">
        <v>69620</v>
      </c>
      <c r="AY10" s="29">
        <v>109170</v>
      </c>
      <c r="AZ10" s="29">
        <v>1535320</v>
      </c>
      <c r="BA10" s="29">
        <v>2708019.9997</v>
      </c>
      <c r="BB10">
        <v>0.52</v>
      </c>
      <c r="BC10" s="25">
        <v>0.40539999999999998</v>
      </c>
      <c r="BD10">
        <v>2.5961538462</v>
      </c>
      <c r="BE10">
        <v>0</v>
      </c>
      <c r="BF10">
        <v>0.28723404260000002</v>
      </c>
      <c r="BG10">
        <v>0</v>
      </c>
    </row>
    <row r="11" spans="1:59" x14ac:dyDescent="0.35">
      <c r="A11" t="s">
        <v>565</v>
      </c>
      <c r="B11" s="20">
        <v>514</v>
      </c>
      <c r="C11" s="20">
        <v>4</v>
      </c>
      <c r="D11" s="34">
        <v>7.7999999999999996E-3</v>
      </c>
      <c r="E11" s="20">
        <v>510.5</v>
      </c>
      <c r="F11" s="31">
        <v>510</v>
      </c>
      <c r="G11" s="20">
        <v>514</v>
      </c>
      <c r="H11">
        <v>510</v>
      </c>
      <c r="I11" s="16">
        <v>22500</v>
      </c>
      <c r="J11" s="16">
        <v>11564925</v>
      </c>
      <c r="K11" s="31">
        <v>0</v>
      </c>
      <c r="L11">
        <v>550</v>
      </c>
      <c r="M11">
        <v>500</v>
      </c>
      <c r="N11">
        <v>509.5</v>
      </c>
      <c r="O11">
        <v>500</v>
      </c>
      <c r="P11">
        <v>515</v>
      </c>
      <c r="Q11">
        <v>531</v>
      </c>
      <c r="R11" s="23">
        <v>516.95000000000005</v>
      </c>
      <c r="S11" s="23">
        <v>524</v>
      </c>
      <c r="T11" s="23">
        <v>522.54999999999995</v>
      </c>
      <c r="U11" s="23">
        <v>524.96500000000003</v>
      </c>
      <c r="V11" s="23">
        <v>516.58548645450003</v>
      </c>
      <c r="W11" s="23">
        <v>520.95016513830001</v>
      </c>
      <c r="X11" s="23">
        <v>522.50343838720005</v>
      </c>
      <c r="Y11" s="23">
        <v>523.6087714263</v>
      </c>
      <c r="Z11" s="23" t="s">
        <v>480</v>
      </c>
      <c r="AA11" s="24" t="s">
        <v>558</v>
      </c>
      <c r="AB11" s="24" t="s">
        <v>558</v>
      </c>
      <c r="AC11" s="23">
        <v>46.283526896200001</v>
      </c>
      <c r="AD11" s="24" t="s">
        <v>552</v>
      </c>
      <c r="AE11" s="23">
        <v>-3.3223055851000001</v>
      </c>
      <c r="AF11" s="25">
        <v>1.15E-2</v>
      </c>
      <c r="AG11" t="s">
        <v>481</v>
      </c>
      <c r="AH11" s="23">
        <v>-59.341678256800002</v>
      </c>
      <c r="AI11" s="22">
        <v>10.6060606061</v>
      </c>
      <c r="AJ11" s="22">
        <v>-77.272727272699996</v>
      </c>
      <c r="AK11" s="36">
        <v>6793</v>
      </c>
      <c r="AL11" s="36">
        <v>4773</v>
      </c>
      <c r="AM11" s="36">
        <v>3786</v>
      </c>
      <c r="AN11" s="29">
        <v>3474348</v>
      </c>
      <c r="AO11" s="29">
        <v>2442546</v>
      </c>
      <c r="AP11" s="29">
        <v>1938424</v>
      </c>
      <c r="AQ11" s="22" t="s">
        <v>566</v>
      </c>
      <c r="AR11" s="22" t="s">
        <v>572</v>
      </c>
      <c r="AS11" s="24" t="s">
        <v>555</v>
      </c>
      <c r="AT11" s="28">
        <v>-2.6499999999999999E-2</v>
      </c>
      <c r="AU11" s="28">
        <v>-3.8999999999999998E-3</v>
      </c>
      <c r="AV11" s="27">
        <v>7.7999999999999996E-3</v>
      </c>
      <c r="AW11" s="30">
        <v>-7645355</v>
      </c>
      <c r="AX11" s="30">
        <v>-7561945</v>
      </c>
      <c r="AY11" s="30">
        <v>-7561945</v>
      </c>
      <c r="AZ11" s="30">
        <v>-13929905</v>
      </c>
      <c r="BA11" s="30">
        <v>-51109310</v>
      </c>
      <c r="BB11">
        <v>0</v>
      </c>
      <c r="BC11" s="25">
        <v>0</v>
      </c>
      <c r="BD11">
        <v>0</v>
      </c>
      <c r="BE11">
        <v>0</v>
      </c>
      <c r="BF11">
        <v>0</v>
      </c>
      <c r="BG11">
        <v>0</v>
      </c>
    </row>
    <row r="12" spans="1:59" x14ac:dyDescent="0.35">
      <c r="A12" t="s">
        <v>607</v>
      </c>
      <c r="B12" s="20">
        <v>518</v>
      </c>
      <c r="C12" s="20">
        <v>5</v>
      </c>
      <c r="D12" s="34">
        <v>9.7000000000000003E-3</v>
      </c>
      <c r="E12" s="18">
        <v>512</v>
      </c>
      <c r="F12" s="18">
        <v>511</v>
      </c>
      <c r="G12" s="20">
        <v>518</v>
      </c>
      <c r="H12">
        <v>513</v>
      </c>
      <c r="I12">
        <v>810</v>
      </c>
      <c r="J12" s="16">
        <v>414220</v>
      </c>
      <c r="K12" s="31">
        <v>0</v>
      </c>
      <c r="L12">
        <v>540</v>
      </c>
      <c r="M12">
        <v>500</v>
      </c>
      <c r="N12">
        <v>511.5</v>
      </c>
      <c r="O12">
        <v>500</v>
      </c>
      <c r="P12">
        <v>528</v>
      </c>
      <c r="Q12">
        <v>548</v>
      </c>
      <c r="R12" s="23">
        <v>519.95000000000005</v>
      </c>
      <c r="S12" s="23">
        <v>522.02</v>
      </c>
      <c r="T12" s="23">
        <v>521.65</v>
      </c>
      <c r="U12" s="23">
        <v>525.39</v>
      </c>
      <c r="V12" s="23">
        <v>518.5484422129</v>
      </c>
      <c r="W12" s="23">
        <v>520.69072326729997</v>
      </c>
      <c r="X12" s="23">
        <v>522.08586703430001</v>
      </c>
      <c r="Y12" s="23">
        <v>524.17756327519999</v>
      </c>
      <c r="Z12" s="23" t="s">
        <v>480</v>
      </c>
      <c r="AA12" s="24" t="s">
        <v>558</v>
      </c>
      <c r="AB12" s="24" t="s">
        <v>558</v>
      </c>
      <c r="AC12" s="23">
        <v>48.459292847699999</v>
      </c>
      <c r="AD12" s="24" t="s">
        <v>552</v>
      </c>
      <c r="AE12" s="23">
        <v>-1.4964704001</v>
      </c>
      <c r="AF12" s="25">
        <v>8.3999999999999995E-3</v>
      </c>
      <c r="AG12" t="s">
        <v>481</v>
      </c>
      <c r="AH12" s="23">
        <v>-61.416542843000002</v>
      </c>
      <c r="AI12" s="24">
        <v>0</v>
      </c>
      <c r="AJ12" s="22">
        <v>-58.823529411800003</v>
      </c>
      <c r="AK12" s="26">
        <v>3564</v>
      </c>
      <c r="AL12" s="26">
        <v>2414</v>
      </c>
      <c r="AM12" s="26">
        <v>2346</v>
      </c>
      <c r="AN12" s="30">
        <v>1838194</v>
      </c>
      <c r="AO12" s="30">
        <v>1245324</v>
      </c>
      <c r="AP12" s="30">
        <v>1211238.75</v>
      </c>
      <c r="AQ12" s="22" t="s">
        <v>566</v>
      </c>
      <c r="AR12" s="22" t="s">
        <v>581</v>
      </c>
      <c r="AS12" s="24" t="s">
        <v>555</v>
      </c>
      <c r="AT12" s="28">
        <v>-1.52E-2</v>
      </c>
      <c r="AU12" s="27">
        <v>4.7999999999999996E-3</v>
      </c>
      <c r="AV12" s="27">
        <v>1.17E-2</v>
      </c>
      <c r="AW12" s="29">
        <v>67240</v>
      </c>
      <c r="AX12" s="29">
        <v>209800</v>
      </c>
      <c r="AY12" s="29">
        <v>469635</v>
      </c>
      <c r="AZ12" s="29">
        <v>480235</v>
      </c>
      <c r="BA12" s="29">
        <v>3526905</v>
      </c>
      <c r="BB12">
        <v>0</v>
      </c>
      <c r="BC12" s="25">
        <v>0</v>
      </c>
      <c r="BD12">
        <v>0</v>
      </c>
      <c r="BE12">
        <v>0</v>
      </c>
      <c r="BF12">
        <v>0</v>
      </c>
      <c r="BG12">
        <v>0</v>
      </c>
    </row>
    <row r="13" spans="1:59" x14ac:dyDescent="0.35">
      <c r="A13" t="s">
        <v>54</v>
      </c>
      <c r="B13" s="18">
        <v>1.29</v>
      </c>
      <c r="C13" s="18">
        <v>-0.01</v>
      </c>
      <c r="D13" s="19">
        <v>-7.7000000000000002E-3</v>
      </c>
      <c r="E13" s="18">
        <v>1.29</v>
      </c>
      <c r="F13" s="18">
        <v>1.28</v>
      </c>
      <c r="G13" s="31">
        <v>1.3</v>
      </c>
      <c r="H13">
        <v>1.3</v>
      </c>
      <c r="I13" s="16">
        <v>459000</v>
      </c>
      <c r="J13" s="16">
        <v>590520</v>
      </c>
      <c r="K13" s="35">
        <v>-67970</v>
      </c>
      <c r="L13">
        <v>1.94</v>
      </c>
      <c r="M13">
        <v>1.28</v>
      </c>
      <c r="N13">
        <v>1.28</v>
      </c>
      <c r="O13">
        <v>1.23</v>
      </c>
      <c r="P13">
        <v>1.31</v>
      </c>
      <c r="Q13">
        <v>1.35</v>
      </c>
      <c r="R13" s="23">
        <v>1.3049999999999999</v>
      </c>
      <c r="S13" s="23">
        <v>1.3324</v>
      </c>
      <c r="T13" s="23">
        <v>1.3513999999999999</v>
      </c>
      <c r="U13" s="23">
        <v>1.4191</v>
      </c>
      <c r="V13" s="23">
        <v>1.3055045034999999</v>
      </c>
      <c r="W13" s="23">
        <v>1.3253685188</v>
      </c>
      <c r="X13" s="23">
        <v>1.3515807395999999</v>
      </c>
      <c r="Y13" s="23">
        <v>1.3927506414999999</v>
      </c>
      <c r="Z13" s="23" t="s">
        <v>480</v>
      </c>
      <c r="AA13" s="24" t="s">
        <v>558</v>
      </c>
      <c r="AB13" s="24" t="s">
        <v>558</v>
      </c>
      <c r="AC13" s="23">
        <v>42.005244923500001</v>
      </c>
      <c r="AD13" s="24" t="s">
        <v>552</v>
      </c>
      <c r="AE13" s="24">
        <v>-1.1233211999999999E-2</v>
      </c>
      <c r="AF13" s="25">
        <v>1.7899999999999999E-2</v>
      </c>
      <c r="AG13" t="s">
        <v>481</v>
      </c>
      <c r="AH13" s="23">
        <v>-90.090090090100006</v>
      </c>
      <c r="AI13" s="24">
        <v>50</v>
      </c>
      <c r="AJ13" s="23">
        <v>-75</v>
      </c>
      <c r="AK13" s="26">
        <v>690400</v>
      </c>
      <c r="AL13" s="26">
        <v>549800</v>
      </c>
      <c r="AM13" s="26">
        <v>480450</v>
      </c>
      <c r="AN13" s="30">
        <v>810797</v>
      </c>
      <c r="AO13" s="30">
        <v>656522</v>
      </c>
      <c r="AP13" s="30">
        <v>581436</v>
      </c>
      <c r="AQ13" s="24" t="s">
        <v>562</v>
      </c>
      <c r="AR13" s="22" t="s">
        <v>572</v>
      </c>
      <c r="AS13" s="24" t="s">
        <v>555</v>
      </c>
      <c r="AT13" s="28">
        <v>-4.4400000000000002E-2</v>
      </c>
      <c r="AU13" s="28">
        <v>-7.7000000000000002E-3</v>
      </c>
      <c r="AV13" s="28">
        <v>-7.7000000000000002E-3</v>
      </c>
      <c r="AW13" s="30">
        <v>-62770</v>
      </c>
      <c r="AX13" s="29">
        <v>366500</v>
      </c>
      <c r="AY13" s="29">
        <v>667950</v>
      </c>
      <c r="AZ13" s="29">
        <v>1178130</v>
      </c>
      <c r="BA13" s="30">
        <v>-123976630</v>
      </c>
      <c r="BB13">
        <v>0.05</v>
      </c>
      <c r="BC13" s="25">
        <v>0.25</v>
      </c>
      <c r="BD13">
        <v>25.8</v>
      </c>
      <c r="BE13">
        <v>0</v>
      </c>
      <c r="BF13">
        <v>0.77710843370000005</v>
      </c>
      <c r="BG13">
        <v>0</v>
      </c>
    </row>
    <row r="14" spans="1:59" x14ac:dyDescent="0.35">
      <c r="A14" t="s">
        <v>36</v>
      </c>
      <c r="B14" s="18">
        <v>74.8</v>
      </c>
      <c r="C14" s="18">
        <v>-1.7</v>
      </c>
      <c r="D14" s="19">
        <v>-2.2200000000000001E-2</v>
      </c>
      <c r="E14" s="18">
        <v>75.400000000000006</v>
      </c>
      <c r="F14" s="18">
        <v>74.05</v>
      </c>
      <c r="G14" s="18">
        <v>76.349999999999994</v>
      </c>
      <c r="H14">
        <v>76.5</v>
      </c>
      <c r="I14" s="16">
        <v>1036850</v>
      </c>
      <c r="J14" s="16">
        <v>77806912</v>
      </c>
      <c r="K14" s="35">
        <v>-17852477</v>
      </c>
      <c r="L14">
        <v>78.8</v>
      </c>
      <c r="M14">
        <v>67</v>
      </c>
      <c r="N14">
        <v>73.45</v>
      </c>
      <c r="O14">
        <v>71.3</v>
      </c>
      <c r="P14">
        <v>76.75</v>
      </c>
      <c r="Q14">
        <v>79.349999999999994</v>
      </c>
      <c r="R14" s="23">
        <v>75.207499999999996</v>
      </c>
      <c r="S14" s="22">
        <v>74.025999999999996</v>
      </c>
      <c r="T14" s="22">
        <v>73.502499999999998</v>
      </c>
      <c r="U14" s="22">
        <v>74.238749999999996</v>
      </c>
      <c r="V14" s="23">
        <v>74.903882703099995</v>
      </c>
      <c r="W14" s="22">
        <v>74.384745187099995</v>
      </c>
      <c r="X14" s="22">
        <v>73.983110970400006</v>
      </c>
      <c r="Y14" s="22">
        <v>73.852514220800003</v>
      </c>
      <c r="Z14" s="23" t="s">
        <v>480</v>
      </c>
      <c r="AA14" s="24" t="s">
        <v>558</v>
      </c>
      <c r="AB14" s="24" t="s">
        <v>558</v>
      </c>
      <c r="AC14" s="23">
        <v>49.921000082600003</v>
      </c>
      <c r="AD14" s="24" t="s">
        <v>552</v>
      </c>
      <c r="AE14" s="24">
        <v>-7.0528921999999999E-3</v>
      </c>
      <c r="AF14" s="25">
        <v>3.1E-2</v>
      </c>
      <c r="AG14" t="s">
        <v>552</v>
      </c>
      <c r="AH14" s="24">
        <v>1.5950622421</v>
      </c>
      <c r="AI14" s="22">
        <v>73.351322280299996</v>
      </c>
      <c r="AJ14" s="23">
        <v>-38.5964912281</v>
      </c>
      <c r="AK14" s="36">
        <v>920837</v>
      </c>
      <c r="AL14" s="26">
        <v>1044253</v>
      </c>
      <c r="AM14" s="36">
        <v>1030374</v>
      </c>
      <c r="AN14" s="29">
        <v>64880394.25</v>
      </c>
      <c r="AO14" s="30">
        <v>75347047.200000003</v>
      </c>
      <c r="AP14" s="29">
        <v>75541867.849999994</v>
      </c>
      <c r="AQ14" s="24" t="s">
        <v>555</v>
      </c>
      <c r="AR14" s="24" t="s">
        <v>555</v>
      </c>
      <c r="AS14" s="24" t="s">
        <v>555</v>
      </c>
      <c r="AT14" s="27">
        <v>1.0800000000000001E-2</v>
      </c>
      <c r="AU14" s="28">
        <v>-2.5999999999999999E-2</v>
      </c>
      <c r="AV14" s="28">
        <v>-2.7000000000000001E-3</v>
      </c>
      <c r="AW14" s="29">
        <v>1747423</v>
      </c>
      <c r="AX14" s="30">
        <v>-417936431.5</v>
      </c>
      <c r="AY14" s="30">
        <v>-25661532.5</v>
      </c>
      <c r="AZ14" s="30">
        <v>-83140446.501200005</v>
      </c>
      <c r="BA14" s="30">
        <v>-2670597845.5025001</v>
      </c>
      <c r="BB14">
        <v>3.78</v>
      </c>
      <c r="BC14" s="25">
        <v>-6.9000000000000006E-2</v>
      </c>
      <c r="BD14">
        <v>19.788359788400001</v>
      </c>
      <c r="BE14">
        <v>0</v>
      </c>
      <c r="BF14">
        <v>2.7683197631000001</v>
      </c>
      <c r="BG14">
        <v>0</v>
      </c>
    </row>
    <row r="15" spans="1:59" x14ac:dyDescent="0.35">
      <c r="A15" t="s">
        <v>49</v>
      </c>
      <c r="B15" s="18">
        <v>14.86</v>
      </c>
      <c r="C15" s="18">
        <v>-0.04</v>
      </c>
      <c r="D15" s="19">
        <v>-2.7000000000000001E-3</v>
      </c>
      <c r="E15" s="18">
        <v>14.88</v>
      </c>
      <c r="F15" s="18">
        <v>14.7</v>
      </c>
      <c r="G15" s="20">
        <v>15</v>
      </c>
      <c r="H15">
        <v>14.9</v>
      </c>
      <c r="I15" s="16">
        <v>8248900</v>
      </c>
      <c r="J15" s="16">
        <v>122632628</v>
      </c>
      <c r="K15" s="21">
        <v>35482250</v>
      </c>
      <c r="L15">
        <v>17.3</v>
      </c>
      <c r="M15">
        <v>12.2</v>
      </c>
      <c r="N15">
        <v>14.34</v>
      </c>
      <c r="O15">
        <v>13.7</v>
      </c>
      <c r="P15">
        <v>15.23</v>
      </c>
      <c r="Q15">
        <v>16.010000000000002</v>
      </c>
      <c r="R15" s="23">
        <v>15.327999999999999</v>
      </c>
      <c r="S15" s="23">
        <v>15.761200000000001</v>
      </c>
      <c r="T15" s="23">
        <v>15.861800000000001</v>
      </c>
      <c r="U15" s="23">
        <v>15.116099999999999</v>
      </c>
      <c r="V15" s="23">
        <v>15.2756847961</v>
      </c>
      <c r="W15" s="23">
        <v>15.5574940361</v>
      </c>
      <c r="X15" s="23">
        <v>15.509499657799999</v>
      </c>
      <c r="Y15" s="23">
        <v>15.2126218706</v>
      </c>
      <c r="Z15" s="23" t="s">
        <v>480</v>
      </c>
      <c r="AA15" s="24" t="s">
        <v>558</v>
      </c>
      <c r="AB15" s="24" t="s">
        <v>558</v>
      </c>
      <c r="AC15" s="23">
        <v>38.908837056599999</v>
      </c>
      <c r="AD15" s="24" t="s">
        <v>552</v>
      </c>
      <c r="AE15" s="24">
        <v>-0.22351269439999999</v>
      </c>
      <c r="AF15" s="25">
        <v>2.5700000000000001E-2</v>
      </c>
      <c r="AG15" t="s">
        <v>481</v>
      </c>
      <c r="AH15" s="23">
        <v>-116.1646953624</v>
      </c>
      <c r="AI15" s="24">
        <v>28.968253968199999</v>
      </c>
      <c r="AJ15" s="24">
        <v>-69.047619047599994</v>
      </c>
      <c r="AK15" s="26">
        <v>8625490</v>
      </c>
      <c r="AL15" s="26">
        <v>9851147</v>
      </c>
      <c r="AM15" s="26">
        <v>10090910</v>
      </c>
      <c r="AN15" s="30">
        <v>125853535.8</v>
      </c>
      <c r="AO15" s="30">
        <v>146881180</v>
      </c>
      <c r="AP15" s="30">
        <v>152591426.69999999</v>
      </c>
      <c r="AQ15" s="24" t="s">
        <v>578</v>
      </c>
      <c r="AR15" s="24" t="s">
        <v>555</v>
      </c>
      <c r="AS15" s="24" t="s">
        <v>555</v>
      </c>
      <c r="AT15" s="28">
        <v>-7.1300000000000002E-2</v>
      </c>
      <c r="AU15" s="28">
        <v>-3.1300000000000001E-2</v>
      </c>
      <c r="AV15" s="27">
        <v>3.6299999999999999E-2</v>
      </c>
      <c r="AW15" s="30">
        <v>-12136000</v>
      </c>
      <c r="AX15" s="30">
        <v>-6498138</v>
      </c>
      <c r="AY15" s="30">
        <v>-227379898</v>
      </c>
      <c r="AZ15" s="30">
        <v>-487963864.00019997</v>
      </c>
      <c r="BA15" s="30">
        <v>-2925781818.4787002</v>
      </c>
      <c r="BB15">
        <v>2.04</v>
      </c>
      <c r="BC15" s="25">
        <v>-8.9300000000000004E-2</v>
      </c>
      <c r="BD15">
        <v>7.2843137254999997</v>
      </c>
      <c r="BE15">
        <v>0</v>
      </c>
      <c r="BF15">
        <v>0.57731157730000005</v>
      </c>
      <c r="BG15">
        <v>0</v>
      </c>
    </row>
    <row r="16" spans="1:59" x14ac:dyDescent="0.35">
      <c r="A16" t="s">
        <v>65</v>
      </c>
      <c r="B16" s="18">
        <v>0.86</v>
      </c>
      <c r="C16" s="18">
        <v>-0.02</v>
      </c>
      <c r="D16" s="19">
        <v>-2.2700000000000001E-2</v>
      </c>
      <c r="E16" s="31">
        <v>0.88</v>
      </c>
      <c r="F16" s="18">
        <v>0.86</v>
      </c>
      <c r="G16" s="31">
        <v>0.88</v>
      </c>
      <c r="H16">
        <v>0.88</v>
      </c>
      <c r="I16" s="16">
        <v>1097000</v>
      </c>
      <c r="J16" s="16">
        <v>948560</v>
      </c>
      <c r="K16" s="35">
        <v>-5920</v>
      </c>
      <c r="L16">
        <v>1.62</v>
      </c>
      <c r="M16">
        <v>0.84</v>
      </c>
      <c r="N16">
        <v>0.84</v>
      </c>
      <c r="O16">
        <v>0.79</v>
      </c>
      <c r="P16">
        <v>0.89</v>
      </c>
      <c r="Q16">
        <v>0.94</v>
      </c>
      <c r="R16" s="23">
        <v>0.89200000000000002</v>
      </c>
      <c r="S16" s="23">
        <v>0.9002</v>
      </c>
      <c r="T16" s="23">
        <v>0.94379999999999997</v>
      </c>
      <c r="U16" s="23">
        <v>1.0466500000000001</v>
      </c>
      <c r="V16" s="23">
        <v>0.88655183630000001</v>
      </c>
      <c r="W16" s="23">
        <v>0.90594795390000005</v>
      </c>
      <c r="X16" s="23">
        <v>0.9404563427</v>
      </c>
      <c r="Y16" s="23">
        <v>0.95420431480000001</v>
      </c>
      <c r="Z16" s="23" t="s">
        <v>480</v>
      </c>
      <c r="AA16" s="24" t="s">
        <v>558</v>
      </c>
      <c r="AB16" s="23" t="s">
        <v>480</v>
      </c>
      <c r="AC16" s="23">
        <v>42.654040188099998</v>
      </c>
      <c r="AD16" s="24" t="s">
        <v>552</v>
      </c>
      <c r="AE16" s="24">
        <v>-9.7155952999999993E-3</v>
      </c>
      <c r="AF16" s="25">
        <v>3.6999999999999998E-2</v>
      </c>
      <c r="AG16" t="s">
        <v>552</v>
      </c>
      <c r="AH16" s="23">
        <v>-117.2079134005</v>
      </c>
      <c r="AI16" s="24">
        <v>26.666666666699999</v>
      </c>
      <c r="AJ16" s="23">
        <v>-80</v>
      </c>
      <c r="AK16" s="26">
        <v>2666100</v>
      </c>
      <c r="AL16" s="26">
        <v>2423400</v>
      </c>
      <c r="AM16" s="26">
        <v>2452050</v>
      </c>
      <c r="AN16" s="30">
        <v>2189193</v>
      </c>
      <c r="AO16" s="30">
        <v>2033896.66666666</v>
      </c>
      <c r="AP16" s="30">
        <v>2100237</v>
      </c>
      <c r="AQ16" s="23" t="s">
        <v>560</v>
      </c>
      <c r="AR16" s="24" t="s">
        <v>555</v>
      </c>
      <c r="AS16" s="24" t="s">
        <v>555</v>
      </c>
      <c r="AT16" s="28">
        <v>-4.4400000000000002E-2</v>
      </c>
      <c r="AU16" s="28">
        <v>-4.4400000000000002E-2</v>
      </c>
      <c r="AV16" s="27">
        <v>1.18E-2</v>
      </c>
      <c r="AW16" s="29">
        <v>122580</v>
      </c>
      <c r="AX16" s="30">
        <v>-231120</v>
      </c>
      <c r="AY16" s="30">
        <v>-86080</v>
      </c>
      <c r="AZ16" s="30">
        <v>-887730</v>
      </c>
      <c r="BA16" s="30">
        <v>-370620041.00019997</v>
      </c>
      <c r="BB16">
        <v>0.02</v>
      </c>
      <c r="BC16" s="25">
        <v>-0.88239999999999996</v>
      </c>
      <c r="BD16">
        <v>43</v>
      </c>
      <c r="BE16">
        <v>0</v>
      </c>
      <c r="BF16">
        <v>1.4576271186</v>
      </c>
      <c r="BG16">
        <v>0</v>
      </c>
    </row>
    <row r="17" spans="1:59" x14ac:dyDescent="0.35">
      <c r="A17" t="s">
        <v>458</v>
      </c>
      <c r="B17" s="18">
        <v>107</v>
      </c>
      <c r="C17" s="18">
        <v>-1</v>
      </c>
      <c r="D17" s="19">
        <v>-9.2999999999999992E-3</v>
      </c>
      <c r="E17" s="18">
        <v>107</v>
      </c>
      <c r="F17" s="18">
        <v>107</v>
      </c>
      <c r="G17" s="18">
        <v>107</v>
      </c>
      <c r="H17">
        <v>108</v>
      </c>
      <c r="I17" s="16">
        <v>13000</v>
      </c>
      <c r="J17" s="16">
        <v>1391000</v>
      </c>
      <c r="K17" s="31">
        <v>0</v>
      </c>
      <c r="L17">
        <v>109</v>
      </c>
      <c r="M17">
        <v>100</v>
      </c>
      <c r="N17">
        <v>103.5</v>
      </c>
      <c r="O17">
        <v>100.75</v>
      </c>
      <c r="P17">
        <v>108</v>
      </c>
      <c r="Q17">
        <v>109</v>
      </c>
      <c r="R17" s="23">
        <v>107.72</v>
      </c>
      <c r="S17" s="23">
        <v>107.616</v>
      </c>
      <c r="T17" s="22">
        <v>106.864</v>
      </c>
      <c r="U17" s="24">
        <v>0</v>
      </c>
      <c r="V17" s="23">
        <v>107.6015549497</v>
      </c>
      <c r="W17" s="23">
        <v>107.46131613519999</v>
      </c>
      <c r="X17" s="23">
        <v>107.0176195368</v>
      </c>
      <c r="Y17" s="24">
        <v>0</v>
      </c>
      <c r="Z17" s="24" t="s">
        <v>558</v>
      </c>
      <c r="AA17" s="24" t="s">
        <v>558</v>
      </c>
      <c r="AB17" s="24" t="s">
        <v>558</v>
      </c>
      <c r="AC17" s="23">
        <v>44.390958294100002</v>
      </c>
      <c r="AD17" s="24" t="s">
        <v>552</v>
      </c>
      <c r="AE17" s="23">
        <v>6.2475077E-3</v>
      </c>
      <c r="AF17" s="25">
        <v>7.7000000000000002E-3</v>
      </c>
      <c r="AG17" t="s">
        <v>481</v>
      </c>
      <c r="AH17" s="23">
        <v>-65.004156276000003</v>
      </c>
      <c r="AI17" s="24">
        <v>81.481481481499998</v>
      </c>
      <c r="AJ17" s="23">
        <v>-22.222222222199999</v>
      </c>
      <c r="AK17" s="36">
        <v>7903</v>
      </c>
      <c r="AL17" s="36">
        <v>6691</v>
      </c>
      <c r="AM17" s="36">
        <v>9694</v>
      </c>
      <c r="AN17" s="29">
        <v>848514.3</v>
      </c>
      <c r="AO17" s="29">
        <v>718396.866666666</v>
      </c>
      <c r="AP17" s="29">
        <v>1041230.9</v>
      </c>
      <c r="AQ17" s="22" t="s">
        <v>556</v>
      </c>
      <c r="AR17" s="24" t="s">
        <v>555</v>
      </c>
      <c r="AS17" s="22" t="s">
        <v>569</v>
      </c>
      <c r="AT17" s="28">
        <v>-9.2999999999999992E-3</v>
      </c>
      <c r="AU17" s="28">
        <v>-1.11E-2</v>
      </c>
      <c r="AV17" s="28">
        <v>-9.2999999999999992E-3</v>
      </c>
      <c r="AW17" s="30">
        <v>-3672000</v>
      </c>
      <c r="AX17" s="30">
        <v>-3527030</v>
      </c>
      <c r="AY17" s="30">
        <v>-4723185</v>
      </c>
      <c r="AZ17" s="30">
        <v>-5762564</v>
      </c>
      <c r="BA17" s="24">
        <v>0</v>
      </c>
      <c r="BB17">
        <v>0</v>
      </c>
      <c r="BC17" s="25">
        <v>0</v>
      </c>
      <c r="BD17">
        <v>0</v>
      </c>
      <c r="BE17">
        <v>0</v>
      </c>
      <c r="BF17">
        <v>0</v>
      </c>
      <c r="BG17">
        <v>0</v>
      </c>
    </row>
    <row r="18" spans="1:59" x14ac:dyDescent="0.35">
      <c r="A18" t="s">
        <v>56</v>
      </c>
      <c r="B18" s="20">
        <v>16.5</v>
      </c>
      <c r="C18" s="20">
        <v>0.6</v>
      </c>
      <c r="D18" s="34">
        <v>3.7699999999999997E-2</v>
      </c>
      <c r="E18" s="20">
        <v>15.92</v>
      </c>
      <c r="F18" s="31">
        <v>15.9</v>
      </c>
      <c r="G18" s="20">
        <v>16.86</v>
      </c>
      <c r="H18">
        <v>15.9</v>
      </c>
      <c r="I18" s="16">
        <v>39500</v>
      </c>
      <c r="J18" s="16">
        <v>643144</v>
      </c>
      <c r="K18" s="35">
        <v>-8250</v>
      </c>
      <c r="L18">
        <v>29.25</v>
      </c>
      <c r="M18">
        <v>6</v>
      </c>
      <c r="N18">
        <v>15</v>
      </c>
      <c r="O18">
        <v>12.76</v>
      </c>
      <c r="P18">
        <v>17.68</v>
      </c>
      <c r="Q18">
        <v>21.36</v>
      </c>
      <c r="R18" s="22">
        <v>16.457999999999998</v>
      </c>
      <c r="S18" s="22">
        <v>14.672800000000001</v>
      </c>
      <c r="T18" s="22">
        <v>11.9177</v>
      </c>
      <c r="U18" s="22">
        <v>9.1905999999999999</v>
      </c>
      <c r="V18" s="22">
        <v>16.2099219941</v>
      </c>
      <c r="W18" s="22">
        <v>14.602687957200001</v>
      </c>
      <c r="X18" s="22">
        <v>12.599432026800001</v>
      </c>
      <c r="Y18" s="22">
        <v>10.791484394099999</v>
      </c>
      <c r="Z18" s="22" t="s">
        <v>551</v>
      </c>
      <c r="AA18" s="22" t="s">
        <v>551</v>
      </c>
      <c r="AB18" s="22" t="s">
        <v>551</v>
      </c>
      <c r="AC18" s="22">
        <v>52.859863340700002</v>
      </c>
      <c r="AD18" s="24" t="s">
        <v>552</v>
      </c>
      <c r="AE18" s="23">
        <v>0.91870345499999995</v>
      </c>
      <c r="AF18" s="25">
        <v>0.1149</v>
      </c>
      <c r="AG18" t="s">
        <v>482</v>
      </c>
      <c r="AH18" s="24">
        <v>-10.362781891299999</v>
      </c>
      <c r="AI18" s="24">
        <v>18.3128583128</v>
      </c>
      <c r="AJ18" s="24">
        <v>-81.818181818200003</v>
      </c>
      <c r="AK18" s="26">
        <v>130020</v>
      </c>
      <c r="AL18" s="26">
        <v>192313</v>
      </c>
      <c r="AM18" s="26">
        <v>179275</v>
      </c>
      <c r="AN18" s="30">
        <v>1805670.8</v>
      </c>
      <c r="AO18" s="30">
        <v>3227850.8</v>
      </c>
      <c r="AP18" s="30">
        <v>2988213.5</v>
      </c>
      <c r="AQ18" s="24" t="s">
        <v>555</v>
      </c>
      <c r="AR18" s="24" t="s">
        <v>555</v>
      </c>
      <c r="AS18" s="24" t="s">
        <v>555</v>
      </c>
      <c r="AT18" s="27">
        <v>0.28110000000000002</v>
      </c>
      <c r="AU18" s="27">
        <v>7.1400000000000005E-2</v>
      </c>
      <c r="AV18" s="27">
        <v>0.1</v>
      </c>
      <c r="AW18" s="29">
        <v>151440</v>
      </c>
      <c r="AX18" s="30">
        <v>-895918</v>
      </c>
      <c r="AY18" s="30">
        <v>-592752</v>
      </c>
      <c r="AZ18" s="30">
        <v>-5612110.9998000003</v>
      </c>
      <c r="BA18" s="29">
        <v>428505.99949999998</v>
      </c>
      <c r="BB18">
        <v>0.55000000000000004</v>
      </c>
      <c r="BC18" s="25">
        <v>0.3095</v>
      </c>
      <c r="BD18">
        <v>30</v>
      </c>
      <c r="BE18">
        <v>0</v>
      </c>
      <c r="BF18">
        <v>2.6872964169000002</v>
      </c>
      <c r="BG18">
        <v>0</v>
      </c>
    </row>
    <row r="19" spans="1:59" x14ac:dyDescent="0.35">
      <c r="A19" t="s">
        <v>77</v>
      </c>
      <c r="B19" s="18">
        <v>45</v>
      </c>
      <c r="C19" s="18">
        <v>-1</v>
      </c>
      <c r="D19" s="19">
        <v>-2.1700000000000001E-2</v>
      </c>
      <c r="E19" s="18">
        <v>45.8</v>
      </c>
      <c r="F19" s="18">
        <v>44.7</v>
      </c>
      <c r="G19" s="18">
        <v>45.8</v>
      </c>
      <c r="H19">
        <v>46</v>
      </c>
      <c r="I19" s="16">
        <v>11385100</v>
      </c>
      <c r="J19" s="16">
        <v>513676570</v>
      </c>
      <c r="K19" s="21">
        <v>9351305</v>
      </c>
      <c r="L19">
        <v>47.5</v>
      </c>
      <c r="M19">
        <v>33.049999999999997</v>
      </c>
      <c r="N19">
        <v>43.85</v>
      </c>
      <c r="O19">
        <v>42.32</v>
      </c>
      <c r="P19">
        <v>46</v>
      </c>
      <c r="Q19">
        <v>47.5</v>
      </c>
      <c r="R19" s="23">
        <v>45.25</v>
      </c>
      <c r="S19" s="22">
        <v>44.664999999999999</v>
      </c>
      <c r="T19" s="22">
        <v>43.984999999999999</v>
      </c>
      <c r="U19" s="22">
        <v>42.468000000000004</v>
      </c>
      <c r="V19" s="22">
        <v>44.998138624200003</v>
      </c>
      <c r="W19" s="22">
        <v>44.6705099287</v>
      </c>
      <c r="X19" s="22">
        <v>43.943704388</v>
      </c>
      <c r="Y19" s="22">
        <v>42.393415515699999</v>
      </c>
      <c r="Z19" s="23" t="s">
        <v>480</v>
      </c>
      <c r="AA19" s="24" t="s">
        <v>558</v>
      </c>
      <c r="AB19" s="24" t="s">
        <v>558</v>
      </c>
      <c r="AC19" s="23">
        <v>50.262511859100002</v>
      </c>
      <c r="AD19" s="24" t="s">
        <v>552</v>
      </c>
      <c r="AE19" s="24">
        <v>2.9732013200000001E-2</v>
      </c>
      <c r="AF19" s="25">
        <v>2.7E-2</v>
      </c>
      <c r="AG19" t="s">
        <v>481</v>
      </c>
      <c r="AH19" s="24">
        <v>1.300954033</v>
      </c>
      <c r="AI19" s="22">
        <v>79.682217714700002</v>
      </c>
      <c r="AJ19" s="23">
        <v>-34.482758620699997</v>
      </c>
      <c r="AK19" s="36">
        <v>9675380</v>
      </c>
      <c r="AL19" s="26">
        <v>11818253</v>
      </c>
      <c r="AM19" s="26">
        <v>12395040</v>
      </c>
      <c r="AN19" s="29">
        <v>399505462.5</v>
      </c>
      <c r="AO19" s="30">
        <v>505920242.33333302</v>
      </c>
      <c r="AP19" s="30">
        <v>543170411.25</v>
      </c>
      <c r="AQ19" s="23" t="s">
        <v>553</v>
      </c>
      <c r="AR19" s="24" t="s">
        <v>555</v>
      </c>
      <c r="AS19" s="24" t="s">
        <v>555</v>
      </c>
      <c r="AT19" s="27">
        <v>8.9999999999999993E-3</v>
      </c>
      <c r="AU19" s="27">
        <v>1.6899999999999998E-2</v>
      </c>
      <c r="AV19" s="27">
        <v>8.9999999999999993E-3</v>
      </c>
      <c r="AW19" s="29">
        <v>367469105</v>
      </c>
      <c r="AX19" s="30">
        <v>-479030340</v>
      </c>
      <c r="AY19" s="30">
        <v>-441984010</v>
      </c>
      <c r="AZ19" s="29">
        <v>661968000</v>
      </c>
      <c r="BA19" s="30">
        <v>-6916941582.8000002</v>
      </c>
      <c r="BB19">
        <v>1.72</v>
      </c>
      <c r="BC19" s="25">
        <v>0.19439999999999999</v>
      </c>
      <c r="BD19">
        <v>26.1627906977</v>
      </c>
      <c r="BE19">
        <v>0</v>
      </c>
      <c r="BF19">
        <v>3.6144578313000002</v>
      </c>
      <c r="BG19">
        <v>0</v>
      </c>
    </row>
    <row r="20" spans="1:59" x14ac:dyDescent="0.35">
      <c r="A20" t="s">
        <v>485</v>
      </c>
      <c r="B20" s="35">
        <v>5122.17</v>
      </c>
      <c r="C20" s="18">
        <v>-7.62</v>
      </c>
      <c r="D20" s="19">
        <v>-1.5E-3</v>
      </c>
      <c r="E20" s="35">
        <v>5117.28</v>
      </c>
      <c r="F20" s="35">
        <v>5091.8599999999997</v>
      </c>
      <c r="G20" s="21">
        <v>5130.1400000000003</v>
      </c>
      <c r="H20" s="16">
        <v>5129.79</v>
      </c>
      <c r="I20">
        <v>0</v>
      </c>
      <c r="J20">
        <v>0</v>
      </c>
      <c r="K20" s="31">
        <v>0</v>
      </c>
      <c r="L20" s="16">
        <v>5287.61</v>
      </c>
      <c r="M20" s="16">
        <v>4339.01</v>
      </c>
      <c r="N20" s="16">
        <v>5046.8599999999997</v>
      </c>
      <c r="O20" s="16">
        <v>4882.16</v>
      </c>
      <c r="P20" s="16">
        <v>5138.1000000000004</v>
      </c>
      <c r="Q20" s="16">
        <v>5280.3</v>
      </c>
      <c r="R20" s="30">
        <v>5126.78</v>
      </c>
      <c r="S20" s="29">
        <v>5056.4466000000002</v>
      </c>
      <c r="T20" s="29">
        <v>4970.0082000000002</v>
      </c>
      <c r="U20" s="29">
        <v>4845.5217000000002</v>
      </c>
      <c r="V20" s="29">
        <v>5102.4027407443</v>
      </c>
      <c r="W20" s="29">
        <v>5060.5134433492003</v>
      </c>
      <c r="X20" s="29">
        <v>4981.2192411532997</v>
      </c>
      <c r="Y20" s="29">
        <v>4855.1018945049</v>
      </c>
      <c r="Z20" s="23" t="s">
        <v>480</v>
      </c>
      <c r="AA20" s="24" t="s">
        <v>558</v>
      </c>
      <c r="AB20" s="24" t="s">
        <v>558</v>
      </c>
      <c r="AC20" s="23">
        <v>53.605045161200003</v>
      </c>
      <c r="AD20" s="24" t="s">
        <v>552</v>
      </c>
      <c r="AE20" s="23">
        <v>6.2272741449</v>
      </c>
      <c r="AF20" s="25">
        <v>1.11E-2</v>
      </c>
      <c r="AG20" t="s">
        <v>481</v>
      </c>
      <c r="AH20" s="24">
        <v>-6.7080826986000002</v>
      </c>
      <c r="AI20" s="22">
        <v>70.063826179000003</v>
      </c>
      <c r="AJ20" s="24">
        <v>-25.0735603195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2" t="s">
        <v>576</v>
      </c>
      <c r="AR20" s="24" t="s">
        <v>555</v>
      </c>
      <c r="AS20" s="24" t="s">
        <v>555</v>
      </c>
      <c r="AT20" s="27">
        <v>2.6499999999999999E-2</v>
      </c>
      <c r="AU20" s="28">
        <v>-5.0000000000000001E-4</v>
      </c>
      <c r="AV20" s="27">
        <v>9.1999999999999998E-3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>
        <v>0</v>
      </c>
      <c r="BC20" s="25">
        <v>0</v>
      </c>
      <c r="BD20">
        <v>0</v>
      </c>
      <c r="BE20">
        <v>0</v>
      </c>
      <c r="BF20">
        <v>0</v>
      </c>
      <c r="BG20">
        <v>0</v>
      </c>
    </row>
    <row r="21" spans="1:59" x14ac:dyDescent="0.35">
      <c r="A21" t="s">
        <v>46</v>
      </c>
      <c r="B21" s="18">
        <v>12.9</v>
      </c>
      <c r="C21" s="18">
        <v>-0.1</v>
      </c>
      <c r="D21" s="19">
        <v>-7.7000000000000002E-3</v>
      </c>
      <c r="E21" s="31">
        <v>13</v>
      </c>
      <c r="F21" s="18">
        <v>12.84</v>
      </c>
      <c r="G21" s="31">
        <v>13</v>
      </c>
      <c r="H21">
        <v>13</v>
      </c>
      <c r="I21" s="16">
        <v>1141300</v>
      </c>
      <c r="J21" s="16">
        <v>14745390</v>
      </c>
      <c r="K21" s="21">
        <v>4561256</v>
      </c>
      <c r="L21">
        <v>13.04</v>
      </c>
      <c r="M21">
        <v>5.07</v>
      </c>
      <c r="N21">
        <v>12.78</v>
      </c>
      <c r="O21">
        <v>10.93</v>
      </c>
      <c r="P21">
        <v>13.02</v>
      </c>
      <c r="Q21">
        <v>13.02</v>
      </c>
      <c r="R21" s="22">
        <v>12.627000000000001</v>
      </c>
      <c r="S21" s="22">
        <v>12.1572</v>
      </c>
      <c r="T21" s="22">
        <v>11.8018</v>
      </c>
      <c r="U21" s="22">
        <v>9.9590499999999995</v>
      </c>
      <c r="V21" s="22">
        <v>12.6212258048</v>
      </c>
      <c r="W21" s="22">
        <v>12.2070809971</v>
      </c>
      <c r="X21" s="22">
        <v>11.5506299197</v>
      </c>
      <c r="Y21" s="22">
        <v>10.13111181</v>
      </c>
      <c r="Z21" s="22" t="s">
        <v>551</v>
      </c>
      <c r="AA21" s="22" t="s">
        <v>551</v>
      </c>
      <c r="AB21" s="24" t="s">
        <v>558</v>
      </c>
      <c r="AC21" s="23">
        <v>63.1944403189</v>
      </c>
      <c r="AD21" s="24" t="s">
        <v>552</v>
      </c>
      <c r="AE21" s="24">
        <v>0.30691112329999998</v>
      </c>
      <c r="AF21" s="25">
        <v>2.2700000000000001E-2</v>
      </c>
      <c r="AG21" t="s">
        <v>481</v>
      </c>
      <c r="AH21" s="22">
        <v>56.90399137</v>
      </c>
      <c r="AI21" s="23">
        <v>86.904761904699996</v>
      </c>
      <c r="AJ21" s="23">
        <v>-25</v>
      </c>
      <c r="AK21" s="26">
        <v>1488070</v>
      </c>
      <c r="AL21" s="26">
        <v>1824967</v>
      </c>
      <c r="AM21" s="26">
        <v>1822860</v>
      </c>
      <c r="AN21" s="30">
        <v>17763469.800000001</v>
      </c>
      <c r="AO21" s="30">
        <v>22476794.399999999</v>
      </c>
      <c r="AP21" s="30">
        <v>22283988.100000001</v>
      </c>
      <c r="AQ21" s="24" t="s">
        <v>555</v>
      </c>
      <c r="AR21" s="24" t="s">
        <v>555</v>
      </c>
      <c r="AS21" s="24" t="s">
        <v>555</v>
      </c>
      <c r="AT21" s="27">
        <v>5.74E-2</v>
      </c>
      <c r="AU21" s="27">
        <v>1.5699999999999999E-2</v>
      </c>
      <c r="AV21" s="27">
        <v>1.6000000000000001E-3</v>
      </c>
      <c r="AW21" s="29">
        <v>10874850</v>
      </c>
      <c r="AX21" s="29">
        <v>34172452</v>
      </c>
      <c r="AY21" s="29">
        <v>38559077.999899998</v>
      </c>
      <c r="AZ21" s="29">
        <v>84744395.999899998</v>
      </c>
      <c r="BA21" s="29">
        <v>169864903.00189999</v>
      </c>
      <c r="BB21">
        <v>-0.22</v>
      </c>
      <c r="BC21" s="25">
        <v>-0.29409999999999997</v>
      </c>
      <c r="BD21">
        <v>-58.636363636399999</v>
      </c>
      <c r="BE21">
        <v>0</v>
      </c>
      <c r="BF21">
        <v>9.4852941176000005</v>
      </c>
      <c r="BG21">
        <v>0</v>
      </c>
    </row>
    <row r="22" spans="1:59" x14ac:dyDescent="0.35">
      <c r="A22" t="s">
        <v>18</v>
      </c>
      <c r="B22" s="18">
        <v>6.9</v>
      </c>
      <c r="C22" s="18">
        <v>-0.1</v>
      </c>
      <c r="D22" s="19">
        <v>-1.43E-2</v>
      </c>
      <c r="E22" s="18">
        <v>6.99</v>
      </c>
      <c r="F22" s="18">
        <v>6.88</v>
      </c>
      <c r="G22" s="31">
        <v>7</v>
      </c>
      <c r="H22">
        <v>7</v>
      </c>
      <c r="I22" s="16">
        <v>5000</v>
      </c>
      <c r="J22" s="16">
        <v>34628</v>
      </c>
      <c r="K22" s="31">
        <v>0</v>
      </c>
      <c r="L22">
        <v>7.14</v>
      </c>
      <c r="M22">
        <v>6</v>
      </c>
      <c r="N22">
        <v>6.87</v>
      </c>
      <c r="O22">
        <v>6.42</v>
      </c>
      <c r="P22">
        <v>7</v>
      </c>
      <c r="Q22">
        <v>7.14</v>
      </c>
      <c r="R22" s="23">
        <v>6.9844999999999997</v>
      </c>
      <c r="S22" s="23">
        <v>6.9960000000000004</v>
      </c>
      <c r="T22" s="23">
        <v>6.9922000000000004</v>
      </c>
      <c r="U22" s="22">
        <v>6.7849500000000003</v>
      </c>
      <c r="V22" s="23">
        <v>6.9745490180000003</v>
      </c>
      <c r="W22" s="23">
        <v>6.9856531966000004</v>
      </c>
      <c r="X22" s="23">
        <v>6.9487136767999997</v>
      </c>
      <c r="Y22" s="22">
        <v>6.8030566720000003</v>
      </c>
      <c r="Z22" s="24" t="s">
        <v>558</v>
      </c>
      <c r="AA22" s="24" t="s">
        <v>558</v>
      </c>
      <c r="AB22" s="24" t="s">
        <v>558</v>
      </c>
      <c r="AC22" s="23">
        <v>44.266959332500001</v>
      </c>
      <c r="AD22" s="24" t="s">
        <v>552</v>
      </c>
      <c r="AE22" s="24">
        <v>-9.4684364000000003E-3</v>
      </c>
      <c r="AF22" s="25">
        <v>1.23E-2</v>
      </c>
      <c r="AG22" t="s">
        <v>481</v>
      </c>
      <c r="AH22" s="23">
        <v>-113.475177305</v>
      </c>
      <c r="AI22" s="24">
        <v>53.7037037037</v>
      </c>
      <c r="AJ22" s="23">
        <v>-83.333333333300004</v>
      </c>
      <c r="AK22" s="26">
        <v>11020</v>
      </c>
      <c r="AL22" s="26">
        <v>9760</v>
      </c>
      <c r="AM22" s="26">
        <v>13475</v>
      </c>
      <c r="AN22" s="30">
        <v>72042.5</v>
      </c>
      <c r="AO22" s="30">
        <v>64841.133333333302</v>
      </c>
      <c r="AP22" s="30">
        <v>91617.25</v>
      </c>
      <c r="AQ22" s="23" t="s">
        <v>553</v>
      </c>
      <c r="AR22" s="23" t="s">
        <v>571</v>
      </c>
      <c r="AS22" s="24" t="s">
        <v>555</v>
      </c>
      <c r="AT22" s="28">
        <v>-2.1299999999999999E-2</v>
      </c>
      <c r="AU22" s="28">
        <v>-2.1299999999999999E-2</v>
      </c>
      <c r="AV22" s="27">
        <v>4.4000000000000003E-3</v>
      </c>
      <c r="AW22" s="30">
        <v>-142122</v>
      </c>
      <c r="AX22" s="30">
        <v>-242946</v>
      </c>
      <c r="AY22" s="30">
        <v>-550874</v>
      </c>
      <c r="AZ22" s="30">
        <v>-638034</v>
      </c>
      <c r="BA22" s="30">
        <v>-68666175</v>
      </c>
      <c r="BB22">
        <v>0.88</v>
      </c>
      <c r="BC22" s="25">
        <v>-0.26669999999999999</v>
      </c>
      <c r="BD22">
        <v>7.8409090909000003</v>
      </c>
      <c r="BE22">
        <v>0</v>
      </c>
      <c r="BF22">
        <v>0.46811397560000001</v>
      </c>
      <c r="BG22">
        <v>0</v>
      </c>
    </row>
    <row r="23" spans="1:59" x14ac:dyDescent="0.35">
      <c r="A23" t="s">
        <v>38</v>
      </c>
      <c r="B23" s="18">
        <v>39.15</v>
      </c>
      <c r="C23" s="18">
        <v>-0.85</v>
      </c>
      <c r="D23" s="19">
        <v>-2.1299999999999999E-2</v>
      </c>
      <c r="E23" s="18">
        <v>39.9</v>
      </c>
      <c r="F23" s="18">
        <v>39.15</v>
      </c>
      <c r="G23" s="31">
        <v>40</v>
      </c>
      <c r="H23">
        <v>40</v>
      </c>
      <c r="I23" s="16">
        <v>2442000</v>
      </c>
      <c r="J23" s="16">
        <v>96612450</v>
      </c>
      <c r="K23" s="35">
        <v>-41897000</v>
      </c>
      <c r="L23">
        <v>44.3</v>
      </c>
      <c r="M23">
        <v>38.1</v>
      </c>
      <c r="N23">
        <v>39.08</v>
      </c>
      <c r="O23">
        <v>38.200000000000003</v>
      </c>
      <c r="P23">
        <v>40</v>
      </c>
      <c r="Q23">
        <v>41.78</v>
      </c>
      <c r="R23" s="23">
        <v>40.407499999999999</v>
      </c>
      <c r="S23" s="23">
        <v>40.540999999999997</v>
      </c>
      <c r="T23" s="23">
        <v>40.968499999999999</v>
      </c>
      <c r="U23" s="23">
        <v>40.414000000000001</v>
      </c>
      <c r="V23" s="23">
        <v>40.170887744600002</v>
      </c>
      <c r="W23" s="23">
        <v>40.4977964331</v>
      </c>
      <c r="X23" s="23">
        <v>40.626938196600001</v>
      </c>
      <c r="Y23" s="23">
        <v>40.941557827399997</v>
      </c>
      <c r="Z23" s="23" t="s">
        <v>480</v>
      </c>
      <c r="AA23" s="24" t="s">
        <v>558</v>
      </c>
      <c r="AB23" s="24" t="s">
        <v>558</v>
      </c>
      <c r="AC23" s="23">
        <v>39.082061642299998</v>
      </c>
      <c r="AD23" s="24" t="s">
        <v>552</v>
      </c>
      <c r="AE23" s="23">
        <v>-0.27040331150000002</v>
      </c>
      <c r="AF23" s="25">
        <v>1.7500000000000002E-2</v>
      </c>
      <c r="AG23" t="s">
        <v>481</v>
      </c>
      <c r="AH23" s="23">
        <v>-95.6450956451</v>
      </c>
      <c r="AI23" s="24">
        <v>26.666666666699999</v>
      </c>
      <c r="AJ23" s="23">
        <v>-94</v>
      </c>
      <c r="AK23" s="36">
        <v>1316030</v>
      </c>
      <c r="AL23" s="36">
        <v>1349180</v>
      </c>
      <c r="AM23" s="36">
        <v>1276365</v>
      </c>
      <c r="AN23" s="29">
        <v>46067882</v>
      </c>
      <c r="AO23" s="29">
        <v>49842533.666666597</v>
      </c>
      <c r="AP23" s="29">
        <v>48318850.5</v>
      </c>
      <c r="AQ23" s="23" t="s">
        <v>553</v>
      </c>
      <c r="AR23" s="23" t="s">
        <v>571</v>
      </c>
      <c r="AS23" s="23" t="s">
        <v>680</v>
      </c>
      <c r="AT23" s="28">
        <v>-5.7799999999999997E-2</v>
      </c>
      <c r="AU23" s="28">
        <v>-4.5100000000000001E-2</v>
      </c>
      <c r="AV23" s="28">
        <v>-6.3E-3</v>
      </c>
      <c r="AW23" s="30">
        <v>-94865625</v>
      </c>
      <c r="AX23" s="30">
        <v>-250146375</v>
      </c>
      <c r="AY23" s="30">
        <v>-265439070.00080001</v>
      </c>
      <c r="AZ23" s="30">
        <v>-449302735.00059998</v>
      </c>
      <c r="BA23" s="30">
        <v>-2373851235.0002999</v>
      </c>
      <c r="BB23">
        <v>2.81</v>
      </c>
      <c r="BC23" s="25">
        <v>7.1999999999999998E-3</v>
      </c>
      <c r="BD23">
        <v>13.932384341600001</v>
      </c>
      <c r="BE23">
        <v>0</v>
      </c>
      <c r="BF23">
        <v>2.5824538259000001</v>
      </c>
      <c r="BG23">
        <v>0</v>
      </c>
    </row>
    <row r="24" spans="1:59" x14ac:dyDescent="0.35">
      <c r="A24" t="s">
        <v>30</v>
      </c>
      <c r="B24" s="20">
        <v>0.44</v>
      </c>
      <c r="C24" s="20">
        <v>1.4999999999999999E-2</v>
      </c>
      <c r="D24" s="34">
        <v>3.5299999999999998E-2</v>
      </c>
      <c r="E24" s="31">
        <v>0.42499999999999999</v>
      </c>
      <c r="F24" s="31">
        <v>0.42499999999999999</v>
      </c>
      <c r="G24" s="20">
        <v>0.44</v>
      </c>
      <c r="H24">
        <v>0.42499999999999999</v>
      </c>
      <c r="I24" s="16">
        <v>720000</v>
      </c>
      <c r="J24" s="16">
        <v>307250</v>
      </c>
      <c r="K24" s="35">
        <v>-4300</v>
      </c>
      <c r="L24">
        <v>0.76</v>
      </c>
      <c r="M24">
        <v>0.42</v>
      </c>
      <c r="N24">
        <v>0.42249999999999999</v>
      </c>
      <c r="O24">
        <v>0.41</v>
      </c>
      <c r="P24">
        <v>0.45</v>
      </c>
      <c r="Q24">
        <v>0.48</v>
      </c>
      <c r="R24" s="23">
        <v>0.44174999999999998</v>
      </c>
      <c r="S24" s="23">
        <v>0.45440000000000003</v>
      </c>
      <c r="T24" s="23">
        <v>0.48885000000000001</v>
      </c>
      <c r="U24" s="23">
        <v>0.51557500000000001</v>
      </c>
      <c r="V24" s="23">
        <v>0.44241749699999999</v>
      </c>
      <c r="W24" s="23">
        <v>0.45633055150000001</v>
      </c>
      <c r="X24" s="23">
        <v>0.47948461170000001</v>
      </c>
      <c r="Y24" s="23">
        <v>0.5034602279</v>
      </c>
      <c r="Z24" s="24" t="s">
        <v>558</v>
      </c>
      <c r="AA24" s="24" t="s">
        <v>558</v>
      </c>
      <c r="AB24" s="23" t="s">
        <v>480</v>
      </c>
      <c r="AC24" s="23">
        <v>48.038077730200001</v>
      </c>
      <c r="AD24" s="24" t="s">
        <v>552</v>
      </c>
      <c r="AE24" s="24">
        <v>-4.6430975999999999E-3</v>
      </c>
      <c r="AF24" s="25">
        <v>3.1E-2</v>
      </c>
      <c r="AG24" t="s">
        <v>552</v>
      </c>
      <c r="AH24" s="23">
        <v>-86.956521739099998</v>
      </c>
      <c r="AI24" s="24">
        <v>37.5</v>
      </c>
      <c r="AJ24" s="22">
        <v>-50</v>
      </c>
      <c r="AK24" s="26">
        <v>1120000</v>
      </c>
      <c r="AL24" s="26">
        <v>1308667</v>
      </c>
      <c r="AM24" s="26">
        <v>1193500</v>
      </c>
      <c r="AN24" s="30">
        <v>458750</v>
      </c>
      <c r="AO24" s="30">
        <v>554560</v>
      </c>
      <c r="AP24" s="30">
        <v>508670</v>
      </c>
      <c r="AQ24" s="22" t="s">
        <v>556</v>
      </c>
      <c r="AR24" s="24" t="s">
        <v>555</v>
      </c>
      <c r="AS24" s="24" t="s">
        <v>555</v>
      </c>
      <c r="AT24" s="28">
        <v>-8.3299999999999999E-2</v>
      </c>
      <c r="AU24" s="27">
        <v>1.15E-2</v>
      </c>
      <c r="AV24" s="27">
        <v>2.3300000000000001E-2</v>
      </c>
      <c r="AW24" s="29">
        <v>3600</v>
      </c>
      <c r="AX24" s="29">
        <v>25100</v>
      </c>
      <c r="AY24" s="29">
        <v>64100</v>
      </c>
      <c r="AZ24" s="29">
        <v>353550</v>
      </c>
      <c r="BA24" s="29">
        <v>22929560.000300001</v>
      </c>
      <c r="BB24">
        <v>-0.01</v>
      </c>
      <c r="BC24" s="25">
        <v>0</v>
      </c>
      <c r="BD24">
        <v>-44</v>
      </c>
      <c r="BE24">
        <v>0</v>
      </c>
      <c r="BF24">
        <v>14.666666666699999</v>
      </c>
      <c r="BG24">
        <v>0</v>
      </c>
    </row>
    <row r="25" spans="1:59" x14ac:dyDescent="0.35">
      <c r="A25" t="s">
        <v>60</v>
      </c>
      <c r="B25" s="18">
        <v>0.06</v>
      </c>
      <c r="C25" s="18">
        <v>-1E-3</v>
      </c>
      <c r="D25" s="19">
        <v>-1.6400000000000001E-2</v>
      </c>
      <c r="E25" s="18">
        <v>5.8999999999999997E-2</v>
      </c>
      <c r="F25" s="18">
        <v>5.8999999999999997E-2</v>
      </c>
      <c r="G25" s="20">
        <v>6.3E-2</v>
      </c>
      <c r="H25">
        <v>6.0999999999999999E-2</v>
      </c>
      <c r="I25" s="16">
        <v>468690000</v>
      </c>
      <c r="J25" s="16">
        <v>28381810</v>
      </c>
      <c r="K25" s="35">
        <v>-230600</v>
      </c>
      <c r="L25">
        <v>7.9000000000000001E-2</v>
      </c>
      <c r="M25">
        <v>3.6999999999999998E-2</v>
      </c>
      <c r="N25">
        <v>5.0999999999999997E-2</v>
      </c>
      <c r="O25">
        <v>4.4499999999999998E-2</v>
      </c>
      <c r="P25">
        <v>6.3E-2</v>
      </c>
      <c r="Q25">
        <v>6.5500000000000003E-2</v>
      </c>
      <c r="R25" s="22">
        <v>5.015E-2</v>
      </c>
      <c r="S25" s="22">
        <v>4.6240000000000003E-2</v>
      </c>
      <c r="T25" s="22">
        <v>4.718E-2</v>
      </c>
      <c r="U25" s="22">
        <v>4.5034999999999999E-2</v>
      </c>
      <c r="V25" s="22">
        <v>5.1319421099999998E-2</v>
      </c>
      <c r="W25" s="22">
        <v>4.82372498E-2</v>
      </c>
      <c r="X25" s="22">
        <v>4.6902220199999997E-2</v>
      </c>
      <c r="Y25" s="22">
        <v>4.6665096000000003E-2</v>
      </c>
      <c r="Z25" s="22" t="s">
        <v>551</v>
      </c>
      <c r="AA25" s="22" t="s">
        <v>551</v>
      </c>
      <c r="AB25" s="24" t="s">
        <v>558</v>
      </c>
      <c r="AC25" s="23">
        <v>74.481821323399998</v>
      </c>
      <c r="AD25" s="23" t="s">
        <v>567</v>
      </c>
      <c r="AE25" s="24">
        <v>1.9115485000000001E-3</v>
      </c>
      <c r="AF25" s="25">
        <v>6.4000000000000001E-2</v>
      </c>
      <c r="AG25" t="s">
        <v>482</v>
      </c>
      <c r="AH25" s="22">
        <v>176.4705882353</v>
      </c>
      <c r="AI25" s="24">
        <v>76.455026454999995</v>
      </c>
      <c r="AJ25" s="23">
        <v>-23.8095238095</v>
      </c>
      <c r="AK25" s="36">
        <v>228596000</v>
      </c>
      <c r="AL25" s="36">
        <v>171744000</v>
      </c>
      <c r="AM25" s="36">
        <v>142229500</v>
      </c>
      <c r="AN25" s="29">
        <v>12746103</v>
      </c>
      <c r="AO25" s="29">
        <v>9376182</v>
      </c>
      <c r="AP25" s="29">
        <v>7687506</v>
      </c>
      <c r="AQ25" s="22" t="s">
        <v>574</v>
      </c>
      <c r="AR25" s="24" t="s">
        <v>555</v>
      </c>
      <c r="AS25" s="24" t="s">
        <v>555</v>
      </c>
      <c r="AT25" s="27">
        <v>0.42859999999999998</v>
      </c>
      <c r="AU25" s="27">
        <v>0.25</v>
      </c>
      <c r="AV25" s="27">
        <v>5.2600000000000001E-2</v>
      </c>
      <c r="AW25" s="30">
        <v>-1754510</v>
      </c>
      <c r="AX25" s="30">
        <v>-1186310</v>
      </c>
      <c r="AY25" s="30">
        <v>-1111590.0001000001</v>
      </c>
      <c r="AZ25" s="30">
        <v>-534390</v>
      </c>
      <c r="BA25" s="29">
        <v>82000410.0405</v>
      </c>
      <c r="BB25">
        <v>0</v>
      </c>
      <c r="BC25" s="25">
        <v>0</v>
      </c>
      <c r="BD25">
        <v>0</v>
      </c>
      <c r="BE25">
        <v>0</v>
      </c>
      <c r="BF25">
        <v>0</v>
      </c>
      <c r="BG25">
        <v>0</v>
      </c>
    </row>
    <row r="26" spans="1:59" x14ac:dyDescent="0.35">
      <c r="A26" t="s">
        <v>595</v>
      </c>
      <c r="B26" s="20">
        <v>1</v>
      </c>
      <c r="C26" s="20">
        <v>0.06</v>
      </c>
      <c r="D26" s="34">
        <v>6.3799999999999996E-2</v>
      </c>
      <c r="E26" s="31">
        <v>0.94</v>
      </c>
      <c r="F26" s="18">
        <v>0.92</v>
      </c>
      <c r="G26" s="20">
        <v>1.07</v>
      </c>
      <c r="H26">
        <v>0.94</v>
      </c>
      <c r="I26" s="16">
        <v>2166000</v>
      </c>
      <c r="J26" s="16">
        <v>2168490</v>
      </c>
      <c r="K26" s="20">
        <v>970</v>
      </c>
      <c r="L26">
        <v>1.36</v>
      </c>
      <c r="M26">
        <v>0.88</v>
      </c>
      <c r="N26">
        <v>0.93</v>
      </c>
      <c r="O26">
        <v>0.9</v>
      </c>
      <c r="P26">
        <v>1.06</v>
      </c>
      <c r="Q26">
        <v>1.1399999999999999</v>
      </c>
      <c r="R26" s="22">
        <v>0.98950000000000005</v>
      </c>
      <c r="S26" s="22">
        <v>0.98499999999999999</v>
      </c>
      <c r="T26" s="23">
        <v>1.0284</v>
      </c>
      <c r="U26" s="23">
        <v>1.0966</v>
      </c>
      <c r="V26" s="22">
        <v>0.99474776629999995</v>
      </c>
      <c r="W26" s="22">
        <v>0.99951418920000001</v>
      </c>
      <c r="X26" s="23">
        <v>1.0286941971000001</v>
      </c>
      <c r="Y26" s="23">
        <v>1.0777060483000001</v>
      </c>
      <c r="Z26" s="22" t="s">
        <v>551</v>
      </c>
      <c r="AA26" s="24" t="s">
        <v>558</v>
      </c>
      <c r="AB26" s="23" t="s">
        <v>480</v>
      </c>
      <c r="AC26" s="22">
        <v>50.5719547769</v>
      </c>
      <c r="AD26" s="24" t="s">
        <v>552</v>
      </c>
      <c r="AE26" s="24">
        <v>4.7963127000000003E-3</v>
      </c>
      <c r="AF26" s="25">
        <v>7.6799999999999993E-2</v>
      </c>
      <c r="AG26" t="s">
        <v>482</v>
      </c>
      <c r="AH26" s="24">
        <v>18.518518518499999</v>
      </c>
      <c r="AI26" s="24">
        <v>35.555555555600002</v>
      </c>
      <c r="AJ26" s="22">
        <v>-60</v>
      </c>
      <c r="AK26" s="36">
        <v>2116300</v>
      </c>
      <c r="AL26" s="36">
        <v>1446733</v>
      </c>
      <c r="AM26" s="36">
        <v>1091450</v>
      </c>
      <c r="AN26" s="29">
        <v>2009478</v>
      </c>
      <c r="AO26" s="29">
        <v>1372181.33333333</v>
      </c>
      <c r="AP26" s="29">
        <v>1035235</v>
      </c>
      <c r="AQ26" s="24" t="s">
        <v>555</v>
      </c>
      <c r="AR26" s="24" t="s">
        <v>555</v>
      </c>
      <c r="AS26" s="24" t="s">
        <v>555</v>
      </c>
      <c r="AT26" s="33">
        <v>0</v>
      </c>
      <c r="AU26" s="27">
        <v>6.3799999999999996E-2</v>
      </c>
      <c r="AV26" s="27">
        <v>4.1700000000000001E-2</v>
      </c>
      <c r="AW26" s="29">
        <v>1620</v>
      </c>
      <c r="AX26" s="29">
        <v>1640</v>
      </c>
      <c r="AY26" s="30">
        <v>-12110</v>
      </c>
      <c r="AZ26" s="30">
        <v>-4970</v>
      </c>
      <c r="BA26" s="29">
        <v>115377429.9999</v>
      </c>
      <c r="BB26">
        <v>-7.0000000000000007E-2</v>
      </c>
      <c r="BC26" s="25">
        <v>-0.4</v>
      </c>
      <c r="BD26">
        <v>-14.285714285699999</v>
      </c>
      <c r="BE26">
        <v>0</v>
      </c>
      <c r="BF26">
        <v>0.46082949309999999</v>
      </c>
      <c r="BG26">
        <v>0</v>
      </c>
    </row>
    <row r="27" spans="1:59" x14ac:dyDescent="0.35">
      <c r="A27" t="s">
        <v>58</v>
      </c>
      <c r="B27" s="20">
        <v>1.85</v>
      </c>
      <c r="C27" s="20">
        <v>0.13</v>
      </c>
      <c r="D27" s="34">
        <v>7.5600000000000001E-2</v>
      </c>
      <c r="E27" s="20">
        <v>1.75</v>
      </c>
      <c r="F27" s="31">
        <v>1.72</v>
      </c>
      <c r="G27" s="20">
        <v>1.85</v>
      </c>
      <c r="H27">
        <v>1.72</v>
      </c>
      <c r="I27" s="16">
        <v>28587000</v>
      </c>
      <c r="J27" s="16">
        <v>50979740</v>
      </c>
      <c r="K27" s="35">
        <v>-68290</v>
      </c>
      <c r="L27">
        <v>2.42</v>
      </c>
      <c r="M27">
        <v>1.39</v>
      </c>
      <c r="N27">
        <v>1.48</v>
      </c>
      <c r="O27">
        <v>1.42</v>
      </c>
      <c r="P27">
        <v>1.96</v>
      </c>
      <c r="Q27">
        <v>2.02</v>
      </c>
      <c r="R27" s="22">
        <v>1.5740000000000001</v>
      </c>
      <c r="S27" s="22">
        <v>1.5608</v>
      </c>
      <c r="T27" s="22">
        <v>1.6581999999999999</v>
      </c>
      <c r="U27" s="22">
        <v>1.68615</v>
      </c>
      <c r="V27" s="22">
        <v>1.6077348118000001</v>
      </c>
      <c r="W27" s="22">
        <v>1.5929941562000001</v>
      </c>
      <c r="X27" s="22">
        <v>1.6291459015</v>
      </c>
      <c r="Y27" s="22">
        <v>1.7458482720999999</v>
      </c>
      <c r="Z27" s="22" t="s">
        <v>551</v>
      </c>
      <c r="AA27" s="24" t="s">
        <v>558</v>
      </c>
      <c r="AB27" s="23" t="s">
        <v>480</v>
      </c>
      <c r="AC27" s="22">
        <v>74.025751643899994</v>
      </c>
      <c r="AD27" s="23" t="s">
        <v>567</v>
      </c>
      <c r="AE27" s="24">
        <v>1.1507589299999999E-2</v>
      </c>
      <c r="AF27" s="25">
        <v>5.4199999999999998E-2</v>
      </c>
      <c r="AG27" t="s">
        <v>482</v>
      </c>
      <c r="AH27" s="22">
        <v>180.95238095240001</v>
      </c>
      <c r="AI27" s="22">
        <v>48.888888888899999</v>
      </c>
      <c r="AJ27" s="22">
        <v>-38.333333333299997</v>
      </c>
      <c r="AK27" s="26">
        <v>29750400</v>
      </c>
      <c r="AL27" s="36">
        <v>20746333</v>
      </c>
      <c r="AM27" s="36">
        <v>16785700</v>
      </c>
      <c r="AN27" s="30">
        <v>52873304</v>
      </c>
      <c r="AO27" s="29">
        <v>36630630</v>
      </c>
      <c r="AP27" s="29">
        <v>29372236</v>
      </c>
      <c r="AQ27" s="22" t="s">
        <v>566</v>
      </c>
      <c r="AR27" s="24" t="s">
        <v>555</v>
      </c>
      <c r="AS27" s="24" t="s">
        <v>555</v>
      </c>
      <c r="AT27" s="27">
        <v>0.19350000000000001</v>
      </c>
      <c r="AU27" s="27">
        <v>0.22520000000000001</v>
      </c>
      <c r="AV27" s="27">
        <v>4.5199999999999997E-2</v>
      </c>
      <c r="AW27" s="29">
        <v>1887170</v>
      </c>
      <c r="AX27" s="30">
        <v>-64420</v>
      </c>
      <c r="AY27" s="30">
        <v>-4256290</v>
      </c>
      <c r="AZ27" s="29">
        <v>5923370</v>
      </c>
      <c r="BA27" s="30">
        <v>-78096039.999200001</v>
      </c>
      <c r="BB27">
        <v>0.06</v>
      </c>
      <c r="BC27" s="25">
        <v>0.2</v>
      </c>
      <c r="BD27">
        <v>30.833333333300001</v>
      </c>
      <c r="BE27">
        <v>0</v>
      </c>
      <c r="BF27">
        <v>2.2560975609999998</v>
      </c>
      <c r="BG27">
        <v>0</v>
      </c>
    </row>
    <row r="28" spans="1:59" x14ac:dyDescent="0.35">
      <c r="A28" t="s">
        <v>42</v>
      </c>
      <c r="B28" s="31">
        <v>2.5000000000000001E-3</v>
      </c>
      <c r="C28" s="31">
        <v>0</v>
      </c>
      <c r="D28" s="32">
        <v>0</v>
      </c>
      <c r="E28" s="31">
        <v>2.5000000000000001E-3</v>
      </c>
      <c r="F28" s="18">
        <v>2.3999999999999998E-3</v>
      </c>
      <c r="G28" s="20">
        <v>2.5999999999999999E-3</v>
      </c>
      <c r="H28">
        <v>2.5000000000000001E-3</v>
      </c>
      <c r="I28" s="16">
        <v>267000000</v>
      </c>
      <c r="J28" s="16">
        <v>659000</v>
      </c>
      <c r="K28" s="31">
        <v>0</v>
      </c>
      <c r="L28">
        <v>3.7000000000000002E-3</v>
      </c>
      <c r="M28">
        <v>2.0999999999999999E-3</v>
      </c>
      <c r="N28">
        <v>2.2000000000000001E-3</v>
      </c>
      <c r="O28">
        <v>2.2000000000000001E-3</v>
      </c>
      <c r="P28">
        <v>2.5999999999999999E-3</v>
      </c>
      <c r="Q28">
        <v>2.7000000000000001E-3</v>
      </c>
      <c r="R28" s="22">
        <v>2.3449999999999999E-3</v>
      </c>
      <c r="S28" s="22">
        <v>2.2799999999999999E-3</v>
      </c>
      <c r="T28" s="22">
        <v>2.3760000000000001E-3</v>
      </c>
      <c r="U28" s="23">
        <v>2.7000000000000001E-3</v>
      </c>
      <c r="V28" s="22">
        <v>2.3601179E-3</v>
      </c>
      <c r="W28" s="22">
        <v>2.3360236999999998E-3</v>
      </c>
      <c r="X28" s="22">
        <v>2.4237872999999998E-3</v>
      </c>
      <c r="Y28" s="23">
        <v>2.6622705000000002E-3</v>
      </c>
      <c r="Z28" s="22" t="s">
        <v>551</v>
      </c>
      <c r="AA28" s="24" t="s">
        <v>558</v>
      </c>
      <c r="AB28" s="23" t="s">
        <v>480</v>
      </c>
      <c r="AC28" s="23">
        <v>58.930464270900003</v>
      </c>
      <c r="AD28" s="24" t="s">
        <v>552</v>
      </c>
      <c r="AE28" s="24">
        <v>3.1069199999999997E-5</v>
      </c>
      <c r="AF28" s="25">
        <v>5.9799999999999999E-2</v>
      </c>
      <c r="AG28" t="s">
        <v>482</v>
      </c>
      <c r="AH28" s="22">
        <v>152.5925925926</v>
      </c>
      <c r="AI28" s="22">
        <v>75</v>
      </c>
      <c r="AJ28" s="24">
        <v>-25</v>
      </c>
      <c r="AK28" s="26">
        <v>974400000</v>
      </c>
      <c r="AL28" s="26">
        <v>943866667</v>
      </c>
      <c r="AM28" s="26">
        <v>752200000</v>
      </c>
      <c r="AN28" s="30">
        <v>2332360</v>
      </c>
      <c r="AO28" s="30">
        <v>2247340</v>
      </c>
      <c r="AP28" s="30">
        <v>1784460</v>
      </c>
      <c r="AQ28" s="24" t="s">
        <v>562</v>
      </c>
      <c r="AR28" s="24" t="s">
        <v>555</v>
      </c>
      <c r="AS28" s="24" t="s">
        <v>555</v>
      </c>
      <c r="AT28" s="27">
        <v>0.13639999999999999</v>
      </c>
      <c r="AU28" s="27">
        <v>8.6999999999999994E-2</v>
      </c>
      <c r="AV28" s="27">
        <v>8.6999999999999994E-2</v>
      </c>
      <c r="AW28" s="30">
        <v>-471899.9999</v>
      </c>
      <c r="AX28" s="30">
        <v>-549599.99990000005</v>
      </c>
      <c r="AY28" s="30">
        <v>-519699.9999</v>
      </c>
      <c r="AZ28" s="30">
        <v>-260899.9999</v>
      </c>
      <c r="BA28" s="29">
        <v>8754700</v>
      </c>
      <c r="BB28">
        <v>0</v>
      </c>
      <c r="BC28" s="25">
        <v>0</v>
      </c>
      <c r="BD28">
        <v>0</v>
      </c>
      <c r="BE28">
        <v>0</v>
      </c>
      <c r="BF28">
        <v>0</v>
      </c>
      <c r="BG28">
        <v>0</v>
      </c>
    </row>
    <row r="29" spans="1:59" x14ac:dyDescent="0.35">
      <c r="A29" t="s">
        <v>63</v>
      </c>
      <c r="B29" s="20">
        <v>2.15</v>
      </c>
      <c r="C29" s="20">
        <v>0.01</v>
      </c>
      <c r="D29" s="34">
        <v>4.7000000000000002E-3</v>
      </c>
      <c r="E29" s="31">
        <v>2.14</v>
      </c>
      <c r="F29" s="31">
        <v>2.14</v>
      </c>
      <c r="G29" s="20">
        <v>2.1800000000000002</v>
      </c>
      <c r="H29">
        <v>2.14</v>
      </c>
      <c r="I29" s="16">
        <v>500000</v>
      </c>
      <c r="J29" s="16">
        <v>1074290</v>
      </c>
      <c r="K29" s="35">
        <v>-322500</v>
      </c>
      <c r="L29">
        <v>2.68</v>
      </c>
      <c r="M29">
        <v>2.12</v>
      </c>
      <c r="N29">
        <v>2.13</v>
      </c>
      <c r="O29">
        <v>2.02</v>
      </c>
      <c r="P29">
        <v>2.1800000000000002</v>
      </c>
      <c r="Q29">
        <v>2.2999999999999998</v>
      </c>
      <c r="R29" s="23">
        <v>2.1585000000000001</v>
      </c>
      <c r="S29" s="23">
        <v>2.2422</v>
      </c>
      <c r="T29" s="23">
        <v>2.3342999999999998</v>
      </c>
      <c r="U29" s="23">
        <v>2.3532500000000001</v>
      </c>
      <c r="V29" s="23">
        <v>2.1697353548999998</v>
      </c>
      <c r="W29" s="23">
        <v>2.2316402705999998</v>
      </c>
      <c r="X29" s="23">
        <v>2.2896795383000002</v>
      </c>
      <c r="Y29" s="23">
        <v>2.3245563299000001</v>
      </c>
      <c r="Z29" s="23" t="s">
        <v>480</v>
      </c>
      <c r="AA29" s="23" t="s">
        <v>480</v>
      </c>
      <c r="AB29" s="23" t="s">
        <v>480</v>
      </c>
      <c r="AC29" s="23">
        <v>43.597494453499998</v>
      </c>
      <c r="AD29" s="24" t="s">
        <v>552</v>
      </c>
      <c r="AE29" s="24">
        <v>-3.2881963E-2</v>
      </c>
      <c r="AF29" s="25">
        <v>2.1700000000000001E-2</v>
      </c>
      <c r="AG29" t="s">
        <v>481</v>
      </c>
      <c r="AH29" s="24">
        <v>-20.159888772999999</v>
      </c>
      <c r="AI29" s="23">
        <v>37.5</v>
      </c>
      <c r="AJ29" s="22">
        <v>-62.5</v>
      </c>
      <c r="AK29" s="36">
        <v>202900</v>
      </c>
      <c r="AL29" s="36">
        <v>169133</v>
      </c>
      <c r="AM29" s="36">
        <v>189250</v>
      </c>
      <c r="AN29" s="29">
        <v>388016</v>
      </c>
      <c r="AO29" s="29">
        <v>331671.33333333302</v>
      </c>
      <c r="AP29" s="29">
        <v>385258</v>
      </c>
      <c r="AQ29" s="22" t="s">
        <v>574</v>
      </c>
      <c r="AR29" s="22" t="s">
        <v>581</v>
      </c>
      <c r="AS29" s="24" t="s">
        <v>555</v>
      </c>
      <c r="AT29" s="28">
        <v>-5.7000000000000002E-2</v>
      </c>
      <c r="AU29" s="28">
        <v>-9.1999999999999998E-3</v>
      </c>
      <c r="AV29" s="28">
        <v>-1.38E-2</v>
      </c>
      <c r="AW29" s="30">
        <v>-613100</v>
      </c>
      <c r="AX29" s="30">
        <v>-706130</v>
      </c>
      <c r="AY29" s="30">
        <v>-842630</v>
      </c>
      <c r="AZ29" s="30">
        <v>-1003390</v>
      </c>
      <c r="BA29" s="30">
        <v>-23133428.999499999</v>
      </c>
      <c r="BB29">
        <v>0.01</v>
      </c>
      <c r="BC29" s="25">
        <v>0</v>
      </c>
      <c r="BD29">
        <v>215</v>
      </c>
      <c r="BE29">
        <v>0</v>
      </c>
      <c r="BF29">
        <v>2.3888888889</v>
      </c>
      <c r="BG29">
        <v>0</v>
      </c>
    </row>
    <row r="30" spans="1:59" x14ac:dyDescent="0.35">
      <c r="A30" t="s">
        <v>71</v>
      </c>
      <c r="B30" s="18">
        <v>4.91</v>
      </c>
      <c r="C30" s="18">
        <v>-0.08</v>
      </c>
      <c r="D30" s="19">
        <v>-1.6E-2</v>
      </c>
      <c r="E30" s="18">
        <v>4.91</v>
      </c>
      <c r="F30" s="18">
        <v>4.91</v>
      </c>
      <c r="G30" s="20">
        <v>5.0199999999999996</v>
      </c>
      <c r="H30">
        <v>4.99</v>
      </c>
      <c r="I30" s="16">
        <v>389000</v>
      </c>
      <c r="J30" s="16">
        <v>1943990</v>
      </c>
      <c r="K30" s="35">
        <v>-34800</v>
      </c>
      <c r="L30">
        <v>6</v>
      </c>
      <c r="M30">
        <v>4.4000000000000004</v>
      </c>
      <c r="N30">
        <v>4.9000000000000004</v>
      </c>
      <c r="O30">
        <v>4.42</v>
      </c>
      <c r="P30">
        <v>5</v>
      </c>
      <c r="Q30">
        <v>5.16</v>
      </c>
      <c r="R30" s="23">
        <v>4.915</v>
      </c>
      <c r="S30" s="22">
        <v>4.8280000000000003</v>
      </c>
      <c r="T30" s="22">
        <v>4.8600000000000003</v>
      </c>
      <c r="U30" s="23">
        <v>4.9920999999999998</v>
      </c>
      <c r="V30" s="23">
        <v>4.9188022086999998</v>
      </c>
      <c r="W30" s="22">
        <v>4.8896780899000003</v>
      </c>
      <c r="X30" s="22">
        <v>4.9041347162999998</v>
      </c>
      <c r="Y30" s="23">
        <v>4.9487830224999998</v>
      </c>
      <c r="Z30" s="24" t="s">
        <v>558</v>
      </c>
      <c r="AA30" s="24" t="s">
        <v>558</v>
      </c>
      <c r="AB30" s="24" t="s">
        <v>558</v>
      </c>
      <c r="AC30" s="23">
        <v>50.022002133299999</v>
      </c>
      <c r="AD30" s="24" t="s">
        <v>552</v>
      </c>
      <c r="AE30" s="24">
        <v>1.6513195099999999E-2</v>
      </c>
      <c r="AF30" s="25">
        <v>2.1100000000000001E-2</v>
      </c>
      <c r="AG30" t="s">
        <v>481</v>
      </c>
      <c r="AH30" s="24">
        <v>45.247657295899998</v>
      </c>
      <c r="AI30" s="24">
        <v>82.424916573999994</v>
      </c>
      <c r="AJ30" s="23">
        <v>-35.4838709677</v>
      </c>
      <c r="AK30" s="26">
        <v>502500</v>
      </c>
      <c r="AL30" s="26">
        <v>402553</v>
      </c>
      <c r="AM30" s="36">
        <v>375265</v>
      </c>
      <c r="AN30" s="30">
        <v>2441707</v>
      </c>
      <c r="AO30" s="30">
        <v>1962421.4</v>
      </c>
      <c r="AP30" s="29">
        <v>1832626.05</v>
      </c>
      <c r="AQ30" s="24" t="s">
        <v>573</v>
      </c>
      <c r="AR30" s="24" t="s">
        <v>555</v>
      </c>
      <c r="AS30" s="24" t="s">
        <v>555</v>
      </c>
      <c r="AT30" s="28">
        <v>-1.7999999999999999E-2</v>
      </c>
      <c r="AU30" s="27">
        <v>1.24E-2</v>
      </c>
      <c r="AV30" s="28">
        <v>-1.01E-2</v>
      </c>
      <c r="AW30" s="30">
        <v>-133930</v>
      </c>
      <c r="AX30" s="30">
        <v>-788223</v>
      </c>
      <c r="AY30" s="30">
        <v>-2332453</v>
      </c>
      <c r="AZ30" s="30">
        <v>-4196017</v>
      </c>
      <c r="BA30" s="30">
        <v>-31293540.9987</v>
      </c>
      <c r="BB30">
        <v>-0.65</v>
      </c>
      <c r="BC30" s="25">
        <v>-33.5</v>
      </c>
      <c r="BD30">
        <v>-7.5538461538000004</v>
      </c>
      <c r="BE30">
        <v>0</v>
      </c>
      <c r="BF30">
        <v>0.27187153930000002</v>
      </c>
      <c r="BG30">
        <v>0</v>
      </c>
    </row>
    <row r="31" spans="1:59" x14ac:dyDescent="0.35">
      <c r="A31" t="s">
        <v>608</v>
      </c>
      <c r="B31" s="18">
        <v>11.58</v>
      </c>
      <c r="C31" s="18">
        <v>-0.12</v>
      </c>
      <c r="D31" s="19">
        <v>-1.03E-2</v>
      </c>
      <c r="E31" s="18">
        <v>11.58</v>
      </c>
      <c r="F31" s="18">
        <v>11.58</v>
      </c>
      <c r="G31" s="18">
        <v>11.58</v>
      </c>
      <c r="H31">
        <v>11.7</v>
      </c>
      <c r="I31">
        <v>100</v>
      </c>
      <c r="J31" s="16">
        <v>1158</v>
      </c>
      <c r="K31" s="31">
        <v>0</v>
      </c>
      <c r="L31">
        <v>12.5</v>
      </c>
      <c r="M31">
        <v>10.1</v>
      </c>
      <c r="N31">
        <v>11.55</v>
      </c>
      <c r="O31">
        <v>11.11</v>
      </c>
      <c r="P31">
        <v>11.7</v>
      </c>
      <c r="Q31">
        <v>12.18</v>
      </c>
      <c r="R31" s="23">
        <v>11.648999999999999</v>
      </c>
      <c r="S31" s="23">
        <v>11.678800000000001</v>
      </c>
      <c r="T31" s="22">
        <v>11.3904</v>
      </c>
      <c r="U31" s="22">
        <v>11.302199999999999</v>
      </c>
      <c r="V31" s="23">
        <v>11.6612620772</v>
      </c>
      <c r="W31" s="23">
        <v>11.6181058388</v>
      </c>
      <c r="X31" s="22">
        <v>11.506961138499999</v>
      </c>
      <c r="Y31" s="22">
        <v>11.4192180512</v>
      </c>
      <c r="Z31" s="24" t="s">
        <v>558</v>
      </c>
      <c r="AA31" s="24" t="s">
        <v>558</v>
      </c>
      <c r="AB31" s="24" t="s">
        <v>558</v>
      </c>
      <c r="AC31" s="23">
        <v>47.1604154678</v>
      </c>
      <c r="AD31" s="24" t="s">
        <v>552</v>
      </c>
      <c r="AE31" s="24">
        <v>-7.4093917000000002E-3</v>
      </c>
      <c r="AF31" s="25">
        <v>1.26E-2</v>
      </c>
      <c r="AG31" t="s">
        <v>481</v>
      </c>
      <c r="AH31" s="23">
        <v>-74.935400516800001</v>
      </c>
      <c r="AI31" s="24">
        <v>16.666666666699999</v>
      </c>
      <c r="AJ31" s="23">
        <v>-100</v>
      </c>
      <c r="AK31" s="26">
        <v>2170</v>
      </c>
      <c r="AL31" s="26">
        <v>2413</v>
      </c>
      <c r="AM31" s="26">
        <v>107690</v>
      </c>
      <c r="AN31" s="30">
        <v>25239.8</v>
      </c>
      <c r="AO31" s="30">
        <v>28046</v>
      </c>
      <c r="AP31" s="30">
        <v>1249574.1000000001</v>
      </c>
      <c r="AQ31" s="22" t="s">
        <v>556</v>
      </c>
      <c r="AR31" s="24" t="s">
        <v>555</v>
      </c>
      <c r="AS31" s="24" t="s">
        <v>555</v>
      </c>
      <c r="AT31" s="28">
        <v>-2.0299999999999999E-2</v>
      </c>
      <c r="AU31" s="33">
        <v>0</v>
      </c>
      <c r="AV31" s="28">
        <v>-1.6999999999999999E-3</v>
      </c>
      <c r="AW31" s="29">
        <v>54530</v>
      </c>
      <c r="AX31" s="29">
        <v>118760</v>
      </c>
      <c r="AY31" s="29">
        <v>24513470</v>
      </c>
      <c r="AZ31" s="29">
        <v>30881104</v>
      </c>
      <c r="BA31" s="29">
        <v>39289869.999799997</v>
      </c>
      <c r="BB31">
        <v>1.26</v>
      </c>
      <c r="BC31" s="25">
        <v>0.4</v>
      </c>
      <c r="BD31">
        <v>9.1904761905000001</v>
      </c>
      <c r="BE31">
        <v>0</v>
      </c>
      <c r="BF31">
        <v>1.8236220472</v>
      </c>
      <c r="BG31">
        <v>0</v>
      </c>
    </row>
    <row r="32" spans="1:59" x14ac:dyDescent="0.35">
      <c r="A32" t="s">
        <v>32</v>
      </c>
      <c r="B32" s="18">
        <v>0.6</v>
      </c>
      <c r="C32" s="18">
        <v>-0.01</v>
      </c>
      <c r="D32" s="19">
        <v>-1.6400000000000001E-2</v>
      </c>
      <c r="E32" s="20">
        <v>0.62</v>
      </c>
      <c r="F32" s="18">
        <v>0.6</v>
      </c>
      <c r="G32" s="20">
        <v>0.63</v>
      </c>
      <c r="H32">
        <v>0.61</v>
      </c>
      <c r="I32" s="16">
        <v>16871000</v>
      </c>
      <c r="J32" s="16">
        <v>10283920</v>
      </c>
      <c r="K32" s="31">
        <v>0</v>
      </c>
      <c r="L32">
        <v>0.74</v>
      </c>
      <c r="M32">
        <v>0.3</v>
      </c>
      <c r="N32">
        <v>0.56000000000000005</v>
      </c>
      <c r="O32">
        <v>0.40749999999999997</v>
      </c>
      <c r="P32">
        <v>0.7</v>
      </c>
      <c r="Q32">
        <v>0.71</v>
      </c>
      <c r="R32" s="22">
        <v>0.55125000000000002</v>
      </c>
      <c r="S32" s="22">
        <v>0.4667</v>
      </c>
      <c r="T32" s="22">
        <v>0.43195</v>
      </c>
      <c r="U32" s="22">
        <v>0.38645000000000002</v>
      </c>
      <c r="V32" s="22">
        <v>0.55939721509999996</v>
      </c>
      <c r="W32" s="22">
        <v>0.49382196620000002</v>
      </c>
      <c r="X32" s="22">
        <v>0.44678207110000001</v>
      </c>
      <c r="Y32" s="22">
        <v>0.40756327679999999</v>
      </c>
      <c r="Z32" s="22" t="s">
        <v>551</v>
      </c>
      <c r="AA32" s="22" t="s">
        <v>551</v>
      </c>
      <c r="AB32" s="22" t="s">
        <v>551</v>
      </c>
      <c r="AC32" s="23">
        <v>58.609451378700001</v>
      </c>
      <c r="AD32" s="24" t="s">
        <v>552</v>
      </c>
      <c r="AE32" s="24">
        <v>4.7240941199999997E-2</v>
      </c>
      <c r="AF32" s="25">
        <v>9.6799999999999997E-2</v>
      </c>
      <c r="AG32" t="s">
        <v>482</v>
      </c>
      <c r="AH32" s="22">
        <v>56.389723056400001</v>
      </c>
      <c r="AI32" s="24">
        <v>50.478632478599998</v>
      </c>
      <c r="AJ32" s="23">
        <v>-56</v>
      </c>
      <c r="AK32" s="26">
        <v>51462500</v>
      </c>
      <c r="AL32" s="26">
        <v>82276933</v>
      </c>
      <c r="AM32" s="26">
        <v>63412200</v>
      </c>
      <c r="AN32" s="30">
        <v>22847971</v>
      </c>
      <c r="AO32" s="30">
        <v>42637481.333333299</v>
      </c>
      <c r="AP32" s="30">
        <v>32718891</v>
      </c>
      <c r="AQ32" s="23" t="s">
        <v>553</v>
      </c>
      <c r="AR32" s="24" t="s">
        <v>555</v>
      </c>
      <c r="AS32" s="24" t="s">
        <v>555</v>
      </c>
      <c r="AT32" s="27">
        <v>0.46339999999999998</v>
      </c>
      <c r="AU32" s="27">
        <v>1.6899999999999998E-2</v>
      </c>
      <c r="AV32" s="27">
        <v>7.1400000000000005E-2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>
        <v>0</v>
      </c>
      <c r="BC32" s="25">
        <v>0</v>
      </c>
      <c r="BD32">
        <v>0</v>
      </c>
      <c r="BE32">
        <v>0</v>
      </c>
      <c r="BF32">
        <v>1.4634146341000001</v>
      </c>
      <c r="BG32">
        <v>0</v>
      </c>
    </row>
    <row r="33" spans="1:59" x14ac:dyDescent="0.35">
      <c r="A33" t="s">
        <v>108</v>
      </c>
      <c r="B33" s="18">
        <v>0.62</v>
      </c>
      <c r="C33" s="18">
        <v>-0.01</v>
      </c>
      <c r="D33" s="19">
        <v>-1.5900000000000001E-2</v>
      </c>
      <c r="E33" s="20">
        <v>0.64</v>
      </c>
      <c r="F33" s="18">
        <v>0.61</v>
      </c>
      <c r="G33" s="20">
        <v>0.65</v>
      </c>
      <c r="H33">
        <v>0.63</v>
      </c>
      <c r="I33" s="16">
        <v>3199000</v>
      </c>
      <c r="J33" s="16">
        <v>1988960</v>
      </c>
      <c r="K33" s="21">
        <v>49280</v>
      </c>
      <c r="L33">
        <v>0.75</v>
      </c>
      <c r="M33">
        <v>0.3</v>
      </c>
      <c r="N33">
        <v>0.6</v>
      </c>
      <c r="O33">
        <v>0.45750000000000002</v>
      </c>
      <c r="P33">
        <v>0.7</v>
      </c>
      <c r="Q33">
        <v>0.72</v>
      </c>
      <c r="R33" s="22">
        <v>0.58074999999999999</v>
      </c>
      <c r="S33" s="22">
        <v>0.50019999999999998</v>
      </c>
      <c r="T33" s="22">
        <v>0.4501</v>
      </c>
      <c r="U33" s="22">
        <v>0.4037</v>
      </c>
      <c r="V33" s="22">
        <v>0.5872995191</v>
      </c>
      <c r="W33" s="22">
        <v>0.52232176050000001</v>
      </c>
      <c r="X33" s="22">
        <v>0.46971281929999997</v>
      </c>
      <c r="Y33" s="22">
        <v>0.42405456079999998</v>
      </c>
      <c r="Z33" s="22" t="s">
        <v>551</v>
      </c>
      <c r="AA33" s="22" t="s">
        <v>551</v>
      </c>
      <c r="AB33" s="22" t="s">
        <v>551</v>
      </c>
      <c r="AC33" s="23">
        <v>57.559455999900003</v>
      </c>
      <c r="AD33" s="24" t="s">
        <v>552</v>
      </c>
      <c r="AE33" s="24">
        <v>4.29183198E-2</v>
      </c>
      <c r="AF33" s="25">
        <v>8.3000000000000004E-2</v>
      </c>
      <c r="AG33" t="s">
        <v>482</v>
      </c>
      <c r="AH33" s="22">
        <v>51.928783382799999</v>
      </c>
      <c r="AI33" s="23">
        <v>48.180790960499998</v>
      </c>
      <c r="AJ33" s="23">
        <v>-60</v>
      </c>
      <c r="AK33" s="26">
        <v>12878700</v>
      </c>
      <c r="AL33" s="26">
        <v>22391267</v>
      </c>
      <c r="AM33" s="26">
        <v>17921950</v>
      </c>
      <c r="AN33" s="30">
        <v>6108733</v>
      </c>
      <c r="AO33" s="30">
        <v>12751284</v>
      </c>
      <c r="AP33" s="30">
        <v>10105555.5</v>
      </c>
      <c r="AQ33" s="24" t="s">
        <v>555</v>
      </c>
      <c r="AR33" s="24" t="s">
        <v>555</v>
      </c>
      <c r="AS33" s="24" t="s">
        <v>555</v>
      </c>
      <c r="AT33" s="27">
        <v>0.3478</v>
      </c>
      <c r="AU33" s="28">
        <v>-3.1300000000000001E-2</v>
      </c>
      <c r="AV33" s="28">
        <v>-1.5900000000000001E-2</v>
      </c>
      <c r="AW33" s="29">
        <v>1188950</v>
      </c>
      <c r="AX33" s="29">
        <v>4461970</v>
      </c>
      <c r="AY33" s="29">
        <v>5246560</v>
      </c>
      <c r="AZ33" s="29">
        <v>15811810</v>
      </c>
      <c r="BA33" s="29">
        <v>13479809.999500001</v>
      </c>
      <c r="BB33">
        <v>0</v>
      </c>
      <c r="BC33" s="25">
        <v>0</v>
      </c>
      <c r="BD33">
        <v>0</v>
      </c>
      <c r="BE33">
        <v>0</v>
      </c>
      <c r="BF33">
        <v>0</v>
      </c>
      <c r="BG33">
        <v>0</v>
      </c>
    </row>
    <row r="34" spans="1:59" x14ac:dyDescent="0.35">
      <c r="A34" t="s">
        <v>67</v>
      </c>
      <c r="B34" s="20">
        <v>59.5</v>
      </c>
      <c r="C34" s="20">
        <v>0.2</v>
      </c>
      <c r="D34" s="34">
        <v>3.3999999999999998E-3</v>
      </c>
      <c r="E34" s="18">
        <v>58.5</v>
      </c>
      <c r="F34" s="18">
        <v>58.15</v>
      </c>
      <c r="G34" s="20">
        <v>59.5</v>
      </c>
      <c r="H34">
        <v>59.3</v>
      </c>
      <c r="I34" s="16">
        <v>19010</v>
      </c>
      <c r="J34" s="16">
        <v>1113810.5</v>
      </c>
      <c r="K34" s="35">
        <v>-5816.5</v>
      </c>
      <c r="L34">
        <v>60</v>
      </c>
      <c r="M34">
        <v>47</v>
      </c>
      <c r="N34">
        <v>58.1</v>
      </c>
      <c r="O34">
        <v>54.25</v>
      </c>
      <c r="P34">
        <v>59.7</v>
      </c>
      <c r="Q34">
        <v>60</v>
      </c>
      <c r="R34" s="22">
        <v>59.4375</v>
      </c>
      <c r="S34" s="23">
        <v>59.622</v>
      </c>
      <c r="T34" s="23">
        <v>59.6145</v>
      </c>
      <c r="U34" s="22">
        <v>57.323749999999997</v>
      </c>
      <c r="V34" s="22">
        <v>59.428291299500003</v>
      </c>
      <c r="W34" s="23">
        <v>59.522200900999998</v>
      </c>
      <c r="X34" s="22">
        <v>59.106186495000003</v>
      </c>
      <c r="Y34" s="22">
        <v>57.2369204568</v>
      </c>
      <c r="Z34" s="24" t="s">
        <v>558</v>
      </c>
      <c r="AA34" s="24" t="s">
        <v>558</v>
      </c>
      <c r="AB34" s="24" t="s">
        <v>558</v>
      </c>
      <c r="AC34" s="22">
        <v>50.343383065099999</v>
      </c>
      <c r="AD34" s="24" t="s">
        <v>552</v>
      </c>
      <c r="AE34" s="24">
        <v>-9.5710475899999994E-2</v>
      </c>
      <c r="AF34" s="25">
        <v>1.8800000000000001E-2</v>
      </c>
      <c r="AG34" t="s">
        <v>481</v>
      </c>
      <c r="AH34" s="24">
        <v>-37.323037323000001</v>
      </c>
      <c r="AI34" s="22">
        <v>75.925925925900003</v>
      </c>
      <c r="AJ34" s="22">
        <v>-16.666666666699999</v>
      </c>
      <c r="AK34" s="36">
        <v>9977</v>
      </c>
      <c r="AL34" s="36">
        <v>9817</v>
      </c>
      <c r="AM34" s="36">
        <v>11043</v>
      </c>
      <c r="AN34" s="29">
        <v>534194.5</v>
      </c>
      <c r="AO34" s="29">
        <v>543222.69999999995</v>
      </c>
      <c r="AP34" s="29">
        <v>624490.35</v>
      </c>
      <c r="AQ34" s="22" t="s">
        <v>566</v>
      </c>
      <c r="AR34" s="24" t="s">
        <v>555</v>
      </c>
      <c r="AS34" s="24" t="s">
        <v>555</v>
      </c>
      <c r="AT34" s="28">
        <v>-5.0000000000000001E-3</v>
      </c>
      <c r="AU34" s="33">
        <v>0</v>
      </c>
      <c r="AV34" s="27">
        <v>2.41E-2</v>
      </c>
      <c r="AW34" s="29">
        <v>859628.5</v>
      </c>
      <c r="AX34" s="29">
        <v>4668400.5</v>
      </c>
      <c r="AY34" s="29">
        <v>10300904</v>
      </c>
      <c r="AZ34" s="29">
        <v>28909131.5</v>
      </c>
      <c r="BA34" s="29">
        <v>351878264.99980003</v>
      </c>
      <c r="BB34">
        <v>5.41</v>
      </c>
      <c r="BC34" s="25">
        <v>0.23230000000000001</v>
      </c>
      <c r="BD34">
        <v>10.998151571199999</v>
      </c>
      <c r="BE34">
        <v>0</v>
      </c>
      <c r="BF34">
        <v>1.0889458272000001</v>
      </c>
      <c r="BG34">
        <v>0</v>
      </c>
    </row>
    <row r="35" spans="1:59" x14ac:dyDescent="0.35">
      <c r="A35" t="s">
        <v>88</v>
      </c>
      <c r="B35" s="18">
        <v>1.67</v>
      </c>
      <c r="C35" s="18">
        <v>-0.02</v>
      </c>
      <c r="D35" s="19">
        <v>-1.18E-2</v>
      </c>
      <c r="E35" s="18">
        <v>1.67</v>
      </c>
      <c r="F35" s="18">
        <v>1.66</v>
      </c>
      <c r="G35" s="18">
        <v>1.67</v>
      </c>
      <c r="H35">
        <v>1.69</v>
      </c>
      <c r="I35" s="16">
        <v>38000</v>
      </c>
      <c r="J35" s="16">
        <v>63130</v>
      </c>
      <c r="K35" s="31">
        <v>0</v>
      </c>
      <c r="L35">
        <v>2.61</v>
      </c>
      <c r="M35">
        <v>1.66</v>
      </c>
      <c r="N35">
        <v>1.66</v>
      </c>
      <c r="O35">
        <v>1.5</v>
      </c>
      <c r="P35">
        <v>1.83</v>
      </c>
      <c r="Q35">
        <v>1.91</v>
      </c>
      <c r="R35" s="23">
        <v>1.7190000000000001</v>
      </c>
      <c r="S35" s="23">
        <v>1.7382</v>
      </c>
      <c r="T35" s="23">
        <v>1.8128</v>
      </c>
      <c r="U35" s="23">
        <v>1.8878999999999999</v>
      </c>
      <c r="V35" s="23">
        <v>1.7196956253</v>
      </c>
      <c r="W35" s="23">
        <v>1.7527904156</v>
      </c>
      <c r="X35" s="23">
        <v>1.8107721194999999</v>
      </c>
      <c r="Y35" s="23">
        <v>1.9067294408</v>
      </c>
      <c r="Z35" s="24" t="s">
        <v>558</v>
      </c>
      <c r="AA35" s="24" t="s">
        <v>558</v>
      </c>
      <c r="AB35" s="23" t="s">
        <v>480</v>
      </c>
      <c r="AC35" s="23">
        <v>44.384843670000002</v>
      </c>
      <c r="AD35" s="24" t="s">
        <v>552</v>
      </c>
      <c r="AE35" s="24">
        <v>-1.0747051299999999E-2</v>
      </c>
      <c r="AF35" s="25">
        <v>3.2399999999999998E-2</v>
      </c>
      <c r="AG35" t="s">
        <v>552</v>
      </c>
      <c r="AH35" s="23">
        <v>-119.96962794229999</v>
      </c>
      <c r="AI35" s="24">
        <v>0</v>
      </c>
      <c r="AJ35" s="23">
        <v>-94.444444444400006</v>
      </c>
      <c r="AK35" s="36">
        <v>25300</v>
      </c>
      <c r="AL35" s="36">
        <v>33333</v>
      </c>
      <c r="AM35" s="36">
        <v>27000</v>
      </c>
      <c r="AN35" s="29">
        <v>38079</v>
      </c>
      <c r="AO35" s="29">
        <v>53404</v>
      </c>
      <c r="AP35" s="29">
        <v>43538</v>
      </c>
      <c r="AQ35" s="24" t="s">
        <v>559</v>
      </c>
      <c r="AR35" s="24" t="s">
        <v>555</v>
      </c>
      <c r="AS35" s="24" t="s">
        <v>555</v>
      </c>
      <c r="AT35" s="28">
        <v>-3.4700000000000002E-2</v>
      </c>
      <c r="AU35" s="28">
        <v>-6.0000000000000001E-3</v>
      </c>
      <c r="AV35" s="27">
        <v>6.0000000000000001E-3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>
        <v>-0.6</v>
      </c>
      <c r="BC35" s="25">
        <v>-4.75</v>
      </c>
      <c r="BD35">
        <v>-2.7833333332999999</v>
      </c>
      <c r="BE35">
        <v>0</v>
      </c>
      <c r="BF35">
        <v>0.28067226890000002</v>
      </c>
      <c r="BG35">
        <v>0</v>
      </c>
    </row>
    <row r="36" spans="1:59" x14ac:dyDescent="0.35">
      <c r="A36" t="s">
        <v>111</v>
      </c>
      <c r="B36" s="18">
        <v>1.67</v>
      </c>
      <c r="C36" s="18">
        <v>-0.02</v>
      </c>
      <c r="D36" s="19">
        <v>-1.18E-2</v>
      </c>
      <c r="E36" s="31">
        <v>1.69</v>
      </c>
      <c r="F36" s="18">
        <v>1.67</v>
      </c>
      <c r="G36" s="31">
        <v>1.69</v>
      </c>
      <c r="H36">
        <v>1.69</v>
      </c>
      <c r="I36" s="16">
        <v>6000</v>
      </c>
      <c r="J36" s="16">
        <v>10060</v>
      </c>
      <c r="K36" s="31">
        <v>0</v>
      </c>
      <c r="L36">
        <v>2.61</v>
      </c>
      <c r="M36">
        <v>1.65</v>
      </c>
      <c r="N36">
        <v>1.65</v>
      </c>
      <c r="O36">
        <v>1.43</v>
      </c>
      <c r="P36">
        <v>1.7</v>
      </c>
      <c r="Q36">
        <v>1.93</v>
      </c>
      <c r="R36" s="23">
        <v>1.7184999999999999</v>
      </c>
      <c r="S36" s="23">
        <v>1.7327999999999999</v>
      </c>
      <c r="T36" s="23">
        <v>1.8050999999999999</v>
      </c>
      <c r="U36" s="23">
        <v>1.9382999999999999</v>
      </c>
      <c r="V36" s="23">
        <v>1.7098533570000001</v>
      </c>
      <c r="W36" s="23">
        <v>1.7481379690000001</v>
      </c>
      <c r="X36" s="23">
        <v>1.8131426809</v>
      </c>
      <c r="Y36" s="23">
        <v>1.9334736131000001</v>
      </c>
      <c r="Z36" s="23" t="s">
        <v>480</v>
      </c>
      <c r="AA36" s="24" t="s">
        <v>558</v>
      </c>
      <c r="AB36" s="23" t="s">
        <v>480</v>
      </c>
      <c r="AC36" s="23">
        <v>45.331014368699996</v>
      </c>
      <c r="AD36" s="24" t="s">
        <v>552</v>
      </c>
      <c r="AE36" s="24">
        <v>-1.49612515E-2</v>
      </c>
      <c r="AF36" s="25">
        <v>3.5900000000000001E-2</v>
      </c>
      <c r="AG36" t="s">
        <v>552</v>
      </c>
      <c r="AH36" s="23">
        <v>-89.479309818299996</v>
      </c>
      <c r="AI36" s="24">
        <v>0</v>
      </c>
      <c r="AJ36" s="23">
        <v>-93.333333333300004</v>
      </c>
      <c r="AK36" s="26">
        <v>36500</v>
      </c>
      <c r="AL36" s="26">
        <v>33200</v>
      </c>
      <c r="AM36" s="26">
        <v>30500</v>
      </c>
      <c r="AN36" s="30">
        <v>61956</v>
      </c>
      <c r="AO36" s="30">
        <v>56556.666666666701</v>
      </c>
      <c r="AP36" s="30">
        <v>52122.5</v>
      </c>
      <c r="AQ36" s="23" t="s">
        <v>560</v>
      </c>
      <c r="AR36" s="23" t="s">
        <v>554</v>
      </c>
      <c r="AS36" s="24" t="s">
        <v>555</v>
      </c>
      <c r="AT36" s="28">
        <v>-4.5699999999999998E-2</v>
      </c>
      <c r="AU36" s="28">
        <v>-2.3400000000000001E-2</v>
      </c>
      <c r="AV36" s="28">
        <v>-1.18E-2</v>
      </c>
      <c r="AW36" s="24">
        <v>0</v>
      </c>
      <c r="AX36" s="29">
        <v>36160</v>
      </c>
      <c r="AY36" s="30">
        <v>-645650</v>
      </c>
      <c r="AZ36" s="30">
        <v>-1764950</v>
      </c>
      <c r="BA36" s="30">
        <v>-19237183.9998</v>
      </c>
      <c r="BB36">
        <v>0</v>
      </c>
      <c r="BC36" s="25">
        <v>0</v>
      </c>
      <c r="BD36">
        <v>0</v>
      </c>
      <c r="BE36">
        <v>0</v>
      </c>
      <c r="BF36">
        <v>0</v>
      </c>
      <c r="BG36">
        <v>0</v>
      </c>
    </row>
    <row r="37" spans="1:59" x14ac:dyDescent="0.35">
      <c r="A37" t="s">
        <v>90</v>
      </c>
      <c r="B37" s="18">
        <v>5.32</v>
      </c>
      <c r="C37" s="18">
        <v>-0.01</v>
      </c>
      <c r="D37" s="19">
        <v>-1.9E-3</v>
      </c>
      <c r="E37" s="18">
        <v>5.32</v>
      </c>
      <c r="F37" s="18">
        <v>5.32</v>
      </c>
      <c r="G37" s="18">
        <v>5.32</v>
      </c>
      <c r="H37">
        <v>5.33</v>
      </c>
      <c r="I37">
        <v>700</v>
      </c>
      <c r="J37" s="16">
        <v>3724</v>
      </c>
      <c r="K37" s="31">
        <v>0</v>
      </c>
      <c r="L37">
        <v>7.5</v>
      </c>
      <c r="M37">
        <v>4.51</v>
      </c>
      <c r="N37">
        <v>4.8499999999999996</v>
      </c>
      <c r="O37">
        <v>4.51</v>
      </c>
      <c r="P37">
        <v>5.39</v>
      </c>
      <c r="Q37">
        <v>6.3</v>
      </c>
      <c r="R37" s="22">
        <v>5.1924999999999999</v>
      </c>
      <c r="S37" s="22">
        <v>5.0696000000000003</v>
      </c>
      <c r="T37" s="22">
        <v>5.1501000000000001</v>
      </c>
      <c r="U37" s="22">
        <v>5.3179999999999996</v>
      </c>
      <c r="V37" s="22">
        <v>5.1480633018999997</v>
      </c>
      <c r="W37" s="22">
        <v>5.1227162941</v>
      </c>
      <c r="X37" s="22">
        <v>5.1711296581999999</v>
      </c>
      <c r="Y37" s="22">
        <v>5.2548672179000002</v>
      </c>
      <c r="Z37" s="23" t="s">
        <v>480</v>
      </c>
      <c r="AA37" s="24" t="s">
        <v>558</v>
      </c>
      <c r="AB37" s="24" t="s">
        <v>558</v>
      </c>
      <c r="AC37" s="23">
        <v>54.1476823215</v>
      </c>
      <c r="AD37" s="24" t="s">
        <v>552</v>
      </c>
      <c r="AE37" s="24">
        <v>1.40333547E-2</v>
      </c>
      <c r="AF37" s="25">
        <v>5.3900000000000003E-2</v>
      </c>
      <c r="AG37" t="s">
        <v>482</v>
      </c>
      <c r="AH37" s="22">
        <v>65.694688587900004</v>
      </c>
      <c r="AI37" s="22">
        <v>91.304347826099999</v>
      </c>
      <c r="AJ37" s="24">
        <v>-10.144927536200001</v>
      </c>
      <c r="AK37" s="26">
        <v>5570</v>
      </c>
      <c r="AL37" s="26">
        <v>5480</v>
      </c>
      <c r="AM37" s="26">
        <v>25390</v>
      </c>
      <c r="AN37" s="30">
        <v>27801.5</v>
      </c>
      <c r="AO37" s="30">
        <v>27499.5333333333</v>
      </c>
      <c r="AP37" s="30">
        <v>149590.65</v>
      </c>
      <c r="AQ37" s="22" t="s">
        <v>556</v>
      </c>
      <c r="AR37" s="22" t="s">
        <v>557</v>
      </c>
      <c r="AS37" s="22" t="s">
        <v>569</v>
      </c>
      <c r="AT37" s="27">
        <v>9.2399999999999996E-2</v>
      </c>
      <c r="AU37" s="27">
        <v>2.9000000000000001E-2</v>
      </c>
      <c r="AV37" s="28">
        <v>-1.9E-3</v>
      </c>
      <c r="AW37" s="30">
        <v>-3446</v>
      </c>
      <c r="AX37" s="29">
        <v>31954</v>
      </c>
      <c r="AY37" s="29">
        <v>31954</v>
      </c>
      <c r="AZ37" s="29">
        <v>54912</v>
      </c>
      <c r="BA37" s="30">
        <v>-330253.99979999999</v>
      </c>
      <c r="BB37">
        <v>0.03</v>
      </c>
      <c r="BC37" s="25">
        <v>2</v>
      </c>
      <c r="BD37">
        <v>177.3333333333</v>
      </c>
      <c r="BE37">
        <v>0</v>
      </c>
      <c r="BF37">
        <v>3.0227272727000001</v>
      </c>
      <c r="BG37">
        <v>0</v>
      </c>
    </row>
    <row r="38" spans="1:59" x14ac:dyDescent="0.35">
      <c r="A38" t="s">
        <v>81</v>
      </c>
      <c r="B38" s="18">
        <v>150</v>
      </c>
      <c r="C38" s="18">
        <v>-2.7</v>
      </c>
      <c r="D38" s="19">
        <v>-1.77E-2</v>
      </c>
      <c r="E38" s="18">
        <v>152</v>
      </c>
      <c r="F38" s="18">
        <v>150</v>
      </c>
      <c r="G38" s="18">
        <v>152.1</v>
      </c>
      <c r="H38">
        <v>152.69999999999999</v>
      </c>
      <c r="I38" s="16">
        <v>2665930</v>
      </c>
      <c r="J38" s="16">
        <v>401602696</v>
      </c>
      <c r="K38" s="35">
        <v>-102840341</v>
      </c>
      <c r="L38">
        <v>167.7</v>
      </c>
      <c r="M38">
        <v>113.5</v>
      </c>
      <c r="N38">
        <v>149.19999999999999</v>
      </c>
      <c r="O38">
        <v>144.75</v>
      </c>
      <c r="P38">
        <v>157</v>
      </c>
      <c r="Q38">
        <v>166.35</v>
      </c>
      <c r="R38" s="23">
        <v>153.13</v>
      </c>
      <c r="S38" s="23">
        <v>155.63800000000001</v>
      </c>
      <c r="T38" s="22">
        <v>148.08500000000001</v>
      </c>
      <c r="U38" s="22">
        <v>136.316</v>
      </c>
      <c r="V38" s="23">
        <v>153.23262906560001</v>
      </c>
      <c r="W38" s="23">
        <v>152.9610762854</v>
      </c>
      <c r="X38" s="22">
        <v>148.0892891588</v>
      </c>
      <c r="Y38" s="22">
        <v>139.4556043261</v>
      </c>
      <c r="Z38" s="23" t="s">
        <v>480</v>
      </c>
      <c r="AA38" s="24" t="s">
        <v>558</v>
      </c>
      <c r="AB38" s="22" t="s">
        <v>551</v>
      </c>
      <c r="AC38" s="23">
        <v>43.345193634300003</v>
      </c>
      <c r="AD38" s="24" t="s">
        <v>552</v>
      </c>
      <c r="AE38" s="24">
        <v>-1.1940726745000001</v>
      </c>
      <c r="AF38" s="25">
        <v>2.52E-2</v>
      </c>
      <c r="AG38" t="s">
        <v>481</v>
      </c>
      <c r="AH38" s="23">
        <v>-73.854720323999999</v>
      </c>
      <c r="AI38" s="24">
        <v>57.142857142799997</v>
      </c>
      <c r="AJ38" s="23">
        <v>-67.226890756299994</v>
      </c>
      <c r="AK38" s="36">
        <v>1917092</v>
      </c>
      <c r="AL38" s="36">
        <v>2552104</v>
      </c>
      <c r="AM38" s="26">
        <v>2762488</v>
      </c>
      <c r="AN38" s="29">
        <v>273628291.10000002</v>
      </c>
      <c r="AO38" s="29">
        <v>374978313.73333299</v>
      </c>
      <c r="AP38" s="30">
        <v>414183504.64999998</v>
      </c>
      <c r="AQ38" s="23" t="s">
        <v>553</v>
      </c>
      <c r="AR38" s="24" t="s">
        <v>555</v>
      </c>
      <c r="AS38" s="24" t="s">
        <v>555</v>
      </c>
      <c r="AT38" s="28">
        <v>-8.5400000000000004E-2</v>
      </c>
      <c r="AU38" s="28">
        <v>-1.9599999999999999E-2</v>
      </c>
      <c r="AV38" s="28">
        <v>-2E-3</v>
      </c>
      <c r="AW38" s="30">
        <v>-403800543</v>
      </c>
      <c r="AX38" s="30">
        <v>-1641161198</v>
      </c>
      <c r="AY38" s="30">
        <v>-2678619865</v>
      </c>
      <c r="AZ38" s="30">
        <v>-3489139228</v>
      </c>
      <c r="BA38" s="30">
        <v>-2262255109.1999002</v>
      </c>
      <c r="BB38">
        <v>6.22</v>
      </c>
      <c r="BC38" s="25">
        <v>-0.1037</v>
      </c>
      <c r="BD38">
        <v>24.115755626999999</v>
      </c>
      <c r="BE38">
        <v>0</v>
      </c>
      <c r="BF38">
        <v>2.2686025407999999</v>
      </c>
      <c r="BG38">
        <v>0</v>
      </c>
    </row>
    <row r="39" spans="1:59" x14ac:dyDescent="0.35">
      <c r="A39" t="s">
        <v>87</v>
      </c>
      <c r="B39" s="18">
        <v>3.69</v>
      </c>
      <c r="C39" s="18">
        <v>-0.01</v>
      </c>
      <c r="D39" s="19">
        <v>-2.7000000000000001E-3</v>
      </c>
      <c r="E39" s="31">
        <v>3.7</v>
      </c>
      <c r="F39" s="18">
        <v>3.69</v>
      </c>
      <c r="G39" s="20">
        <v>3.71</v>
      </c>
      <c r="H39">
        <v>3.7</v>
      </c>
      <c r="I39" s="16">
        <v>755000</v>
      </c>
      <c r="J39" s="16">
        <v>2793470</v>
      </c>
      <c r="K39" s="35">
        <v>-22170</v>
      </c>
      <c r="L39">
        <v>4.4000000000000004</v>
      </c>
      <c r="M39">
        <v>3.42</v>
      </c>
      <c r="N39">
        <v>3.65</v>
      </c>
      <c r="O39">
        <v>3.52</v>
      </c>
      <c r="P39">
        <v>3.74</v>
      </c>
      <c r="Q39">
        <v>3.88</v>
      </c>
      <c r="R39" s="23">
        <v>3.734</v>
      </c>
      <c r="S39" s="23">
        <v>3.7934000000000001</v>
      </c>
      <c r="T39" s="23">
        <v>3.7805</v>
      </c>
      <c r="U39" s="23">
        <v>3.8357999999999999</v>
      </c>
      <c r="V39" s="23">
        <v>3.7248759674</v>
      </c>
      <c r="W39" s="23">
        <v>3.7647459220999999</v>
      </c>
      <c r="X39" s="23">
        <v>3.7742270231999999</v>
      </c>
      <c r="Y39" s="23">
        <v>3.7374556048000001</v>
      </c>
      <c r="Z39" s="23" t="s">
        <v>480</v>
      </c>
      <c r="AA39" s="24" t="s">
        <v>558</v>
      </c>
      <c r="AB39" s="24" t="s">
        <v>558</v>
      </c>
      <c r="AC39" s="23">
        <v>43.846038863799997</v>
      </c>
      <c r="AD39" s="24" t="s">
        <v>552</v>
      </c>
      <c r="AE39" s="24">
        <v>-4.05410379E-2</v>
      </c>
      <c r="AF39" s="25">
        <v>1.72E-2</v>
      </c>
      <c r="AG39" t="s">
        <v>481</v>
      </c>
      <c r="AH39" s="24">
        <v>-36.501377410499998</v>
      </c>
      <c r="AI39" s="24">
        <v>42.6245210728</v>
      </c>
      <c r="AJ39" s="24">
        <v>-58.333333333299997</v>
      </c>
      <c r="AK39" s="36">
        <v>387600</v>
      </c>
      <c r="AL39" s="36">
        <v>657867</v>
      </c>
      <c r="AM39" s="36">
        <v>708950</v>
      </c>
      <c r="AN39" s="29">
        <v>1244005</v>
      </c>
      <c r="AO39" s="29">
        <v>2323362.66666666</v>
      </c>
      <c r="AP39" s="29">
        <v>2574618.5</v>
      </c>
      <c r="AQ39" s="24" t="s">
        <v>578</v>
      </c>
      <c r="AR39" s="24" t="s">
        <v>555</v>
      </c>
      <c r="AS39" s="24" t="s">
        <v>555</v>
      </c>
      <c r="AT39" s="28">
        <v>-4.9000000000000002E-2</v>
      </c>
      <c r="AU39" s="28">
        <v>-3.6600000000000001E-2</v>
      </c>
      <c r="AV39" s="28">
        <v>-2.7000000000000001E-3</v>
      </c>
      <c r="AW39" s="29">
        <v>352110</v>
      </c>
      <c r="AX39" s="30">
        <v>-3549340</v>
      </c>
      <c r="AY39" s="29">
        <v>8390250</v>
      </c>
      <c r="AZ39" s="29">
        <v>32590880</v>
      </c>
      <c r="BA39" s="30">
        <v>-230406289.99959999</v>
      </c>
      <c r="BB39">
        <v>0.28000000000000003</v>
      </c>
      <c r="BC39" s="25">
        <v>0.4</v>
      </c>
      <c r="BD39">
        <v>13.1785714286</v>
      </c>
      <c r="BE39">
        <v>0</v>
      </c>
      <c r="BF39">
        <v>1.6696832579000001</v>
      </c>
      <c r="BG39">
        <v>0</v>
      </c>
    </row>
    <row r="40" spans="1:59" x14ac:dyDescent="0.35">
      <c r="A40" t="s">
        <v>620</v>
      </c>
      <c r="B40" s="35">
        <v>1054</v>
      </c>
      <c r="C40" s="18">
        <v>-396</v>
      </c>
      <c r="D40" s="19">
        <v>-0.27310000000000001</v>
      </c>
      <c r="E40" s="35">
        <v>1053</v>
      </c>
      <c r="F40" s="35">
        <v>1053</v>
      </c>
      <c r="G40" s="35">
        <v>1054</v>
      </c>
      <c r="H40" s="16">
        <v>1450</v>
      </c>
      <c r="I40">
        <v>25</v>
      </c>
      <c r="J40" s="16">
        <v>26330</v>
      </c>
      <c r="K40" s="31">
        <v>0</v>
      </c>
      <c r="L40" s="16">
        <v>1490</v>
      </c>
      <c r="M40" s="16">
        <v>1001</v>
      </c>
      <c r="N40" s="16">
        <v>1052</v>
      </c>
      <c r="O40" s="16">
        <v>1001</v>
      </c>
      <c r="P40" s="16">
        <v>1465</v>
      </c>
      <c r="Q40" s="16">
        <v>1645</v>
      </c>
      <c r="R40" s="30">
        <v>1190.0999999999999</v>
      </c>
      <c r="S40" s="30">
        <v>1148.2</v>
      </c>
      <c r="T40" s="22">
        <v>825.59</v>
      </c>
      <c r="U40" s="24">
        <v>0</v>
      </c>
      <c r="V40" s="30">
        <v>1186.1730571088001</v>
      </c>
      <c r="W40" s="30">
        <v>1066.3852796843</v>
      </c>
      <c r="X40" s="22">
        <v>818.99371877110002</v>
      </c>
      <c r="Y40" s="24">
        <v>0</v>
      </c>
      <c r="Z40" s="22" t="s">
        <v>551</v>
      </c>
      <c r="AA40" s="22" t="s">
        <v>551</v>
      </c>
      <c r="AB40" s="22" t="s">
        <v>551</v>
      </c>
      <c r="AC40" s="23">
        <v>47.481642393000001</v>
      </c>
      <c r="AD40" s="24" t="s">
        <v>552</v>
      </c>
      <c r="AE40" s="23">
        <v>58.214781474900001</v>
      </c>
      <c r="AF40" s="25">
        <v>0.16619999999999999</v>
      </c>
      <c r="AG40" t="s">
        <v>482</v>
      </c>
      <c r="AH40" s="23">
        <v>-53.010216018100003</v>
      </c>
      <c r="AI40" s="24">
        <v>38.956773535700002</v>
      </c>
      <c r="AJ40" s="23">
        <v>-90.082644628099999</v>
      </c>
      <c r="AK40" s="22">
        <v>16</v>
      </c>
      <c r="AL40" s="22">
        <v>22</v>
      </c>
      <c r="AM40" s="22">
        <v>20</v>
      </c>
      <c r="AN40" s="29">
        <v>20293</v>
      </c>
      <c r="AO40" s="29">
        <v>25111.333333333299</v>
      </c>
      <c r="AP40" s="29">
        <v>23230.5</v>
      </c>
      <c r="AQ40" s="22" t="s">
        <v>556</v>
      </c>
      <c r="AR40" s="24" t="s">
        <v>555</v>
      </c>
      <c r="AS40" s="22" t="s">
        <v>569</v>
      </c>
      <c r="AT40" s="28">
        <v>-0.29070000000000001</v>
      </c>
      <c r="AU40" s="28">
        <v>-0.27310000000000001</v>
      </c>
      <c r="AV40" s="28">
        <v>-0.27310000000000001</v>
      </c>
      <c r="AW40" s="29">
        <v>14575</v>
      </c>
      <c r="AX40" s="29">
        <v>29265</v>
      </c>
      <c r="AY40" s="29">
        <v>52205</v>
      </c>
      <c r="AZ40" s="29">
        <v>58200</v>
      </c>
      <c r="BA40" s="24">
        <v>0</v>
      </c>
      <c r="BB40">
        <v>3.59</v>
      </c>
      <c r="BC40" s="25">
        <v>-0.28339999999999999</v>
      </c>
      <c r="BD40">
        <v>293.5933147632</v>
      </c>
      <c r="BE40">
        <v>0</v>
      </c>
      <c r="BF40">
        <v>5.3502538070999996</v>
      </c>
      <c r="BG40">
        <v>0</v>
      </c>
    </row>
    <row r="41" spans="1:59" x14ac:dyDescent="0.35">
      <c r="A41" t="s">
        <v>94</v>
      </c>
      <c r="B41" s="31">
        <v>6.6000000000000003E-2</v>
      </c>
      <c r="C41" s="31">
        <v>0</v>
      </c>
      <c r="D41" s="32">
        <v>0</v>
      </c>
      <c r="E41" s="31">
        <v>6.6000000000000003E-2</v>
      </c>
      <c r="F41" s="31">
        <v>6.6000000000000003E-2</v>
      </c>
      <c r="G41" s="20">
        <v>6.9000000000000006E-2</v>
      </c>
      <c r="H41">
        <v>6.6000000000000003E-2</v>
      </c>
      <c r="I41" s="16">
        <v>23780000</v>
      </c>
      <c r="J41" s="16">
        <v>1583440</v>
      </c>
      <c r="K41" s="21">
        <v>68000</v>
      </c>
      <c r="L41">
        <v>9.9000000000000005E-2</v>
      </c>
      <c r="M41">
        <v>6.3E-2</v>
      </c>
      <c r="N41">
        <v>6.4000000000000001E-2</v>
      </c>
      <c r="O41">
        <v>6.1499999999999999E-2</v>
      </c>
      <c r="P41">
        <v>6.9000000000000006E-2</v>
      </c>
      <c r="Q41">
        <v>7.1499999999999994E-2</v>
      </c>
      <c r="R41" s="23">
        <v>6.7599999999999993E-2</v>
      </c>
      <c r="S41" s="23">
        <v>6.9459999999999994E-2</v>
      </c>
      <c r="T41" s="23">
        <v>7.0419999999999996E-2</v>
      </c>
      <c r="U41" s="23">
        <v>7.6679999999999998E-2</v>
      </c>
      <c r="V41" s="23">
        <v>6.7414460999999995E-2</v>
      </c>
      <c r="W41" s="23">
        <v>6.9008702199999994E-2</v>
      </c>
      <c r="X41" s="23">
        <v>7.0858203199999997E-2</v>
      </c>
      <c r="Y41" s="23">
        <v>7.3044838200000003E-2</v>
      </c>
      <c r="Z41" s="23" t="s">
        <v>480</v>
      </c>
      <c r="AA41" s="24" t="s">
        <v>558</v>
      </c>
      <c r="AB41" s="24" t="s">
        <v>558</v>
      </c>
      <c r="AC41" s="23">
        <v>39.344721037200003</v>
      </c>
      <c r="AD41" s="24" t="s">
        <v>552</v>
      </c>
      <c r="AE41" s="24">
        <v>-9.3819029999999998E-4</v>
      </c>
      <c r="AF41" s="25">
        <v>3.6499999999999998E-2</v>
      </c>
      <c r="AG41" t="s">
        <v>552</v>
      </c>
      <c r="AH41" s="24">
        <v>-30.197444831599999</v>
      </c>
      <c r="AI41" s="23">
        <v>36.111111111100001</v>
      </c>
      <c r="AJ41" s="24">
        <v>-62.5</v>
      </c>
      <c r="AK41" s="36">
        <v>22893000</v>
      </c>
      <c r="AL41" s="36">
        <v>18658000</v>
      </c>
      <c r="AM41" s="36">
        <v>17622500</v>
      </c>
      <c r="AN41" s="29">
        <v>1096475</v>
      </c>
      <c r="AO41" s="29">
        <v>959579.33333333302</v>
      </c>
      <c r="AP41" s="29">
        <v>968292</v>
      </c>
      <c r="AQ41" s="24" t="s">
        <v>573</v>
      </c>
      <c r="AR41" s="24" t="s">
        <v>555</v>
      </c>
      <c r="AS41" s="24" t="s">
        <v>555</v>
      </c>
      <c r="AT41" s="28">
        <v>-7.0400000000000004E-2</v>
      </c>
      <c r="AU41" s="28">
        <v>-2.9399999999999999E-2</v>
      </c>
      <c r="AV41" s="33">
        <v>0</v>
      </c>
      <c r="AW41" s="29">
        <v>63450</v>
      </c>
      <c r="AX41" s="29">
        <v>278050</v>
      </c>
      <c r="AY41" s="29">
        <v>378370</v>
      </c>
      <c r="AZ41" s="29">
        <v>2249989.9997</v>
      </c>
      <c r="BA41" s="29">
        <v>6784970.0006999997</v>
      </c>
      <c r="BB41" s="16">
        <v>290664</v>
      </c>
      <c r="BC41" s="25">
        <v>0</v>
      </c>
      <c r="BD41">
        <v>2.2709999999999999E-7</v>
      </c>
      <c r="BE41">
        <v>0</v>
      </c>
      <c r="BF41">
        <v>0.44</v>
      </c>
      <c r="BG41">
        <v>0</v>
      </c>
    </row>
    <row r="42" spans="1:59" x14ac:dyDescent="0.35">
      <c r="A42" t="s">
        <v>486</v>
      </c>
      <c r="B42" s="20">
        <v>1.77</v>
      </c>
      <c r="C42" s="20">
        <v>0.04</v>
      </c>
      <c r="D42" s="34">
        <v>2.3099999999999999E-2</v>
      </c>
      <c r="E42" s="18">
        <v>1.7</v>
      </c>
      <c r="F42" s="18">
        <v>1.67</v>
      </c>
      <c r="G42" s="20">
        <v>1.79</v>
      </c>
      <c r="H42">
        <v>1.73</v>
      </c>
      <c r="I42" s="16">
        <v>294000</v>
      </c>
      <c r="J42" s="16">
        <v>497970</v>
      </c>
      <c r="K42" s="31">
        <v>0</v>
      </c>
      <c r="L42">
        <v>3.24</v>
      </c>
      <c r="M42">
        <v>1.05</v>
      </c>
      <c r="N42">
        <v>1.67</v>
      </c>
      <c r="O42">
        <v>1.38</v>
      </c>
      <c r="P42">
        <v>1.9</v>
      </c>
      <c r="Q42">
        <v>2.0299999999999998</v>
      </c>
      <c r="R42" s="23">
        <v>1.8634999999999999</v>
      </c>
      <c r="S42" s="23">
        <v>1.9350000000000001</v>
      </c>
      <c r="T42" s="23">
        <v>2.1497999999999999</v>
      </c>
      <c r="U42" s="22">
        <v>1.7685</v>
      </c>
      <c r="V42" s="23">
        <v>1.8481917342</v>
      </c>
      <c r="W42" s="23">
        <v>1.9273025036</v>
      </c>
      <c r="X42" s="23">
        <v>1.9351844685999999</v>
      </c>
      <c r="Y42" s="23">
        <v>1.8263881072000001</v>
      </c>
      <c r="Z42" s="23" t="s">
        <v>480</v>
      </c>
      <c r="AA42" s="23" t="s">
        <v>480</v>
      </c>
      <c r="AB42" s="23" t="s">
        <v>480</v>
      </c>
      <c r="AC42" s="23">
        <v>41.925387083700002</v>
      </c>
      <c r="AD42" s="24" t="s">
        <v>552</v>
      </c>
      <c r="AE42" s="24">
        <v>-4.3262218499999998E-2</v>
      </c>
      <c r="AF42" s="25">
        <v>5.4600000000000003E-2</v>
      </c>
      <c r="AG42" t="s">
        <v>482</v>
      </c>
      <c r="AH42" s="23">
        <v>-147.42857142860001</v>
      </c>
      <c r="AI42" s="24">
        <v>0</v>
      </c>
      <c r="AJ42" s="22">
        <v>-66.666666666699996</v>
      </c>
      <c r="AK42" s="26">
        <v>524700</v>
      </c>
      <c r="AL42" s="26">
        <v>507667</v>
      </c>
      <c r="AM42" s="26">
        <v>596500</v>
      </c>
      <c r="AN42" s="30">
        <v>848457</v>
      </c>
      <c r="AO42" s="30">
        <v>860946</v>
      </c>
      <c r="AP42" s="30">
        <v>1072877.5</v>
      </c>
      <c r="AQ42" s="24" t="s">
        <v>555</v>
      </c>
      <c r="AR42" s="24" t="s">
        <v>555</v>
      </c>
      <c r="AS42" s="24" t="s">
        <v>555</v>
      </c>
      <c r="AT42" s="28">
        <v>-0.10150000000000001</v>
      </c>
      <c r="AU42" s="28">
        <v>-6.8400000000000002E-2</v>
      </c>
      <c r="AV42" s="33">
        <v>0</v>
      </c>
      <c r="AW42" s="29">
        <v>78650</v>
      </c>
      <c r="AX42" s="29">
        <v>445870</v>
      </c>
      <c r="AY42" s="30">
        <v>-59510</v>
      </c>
      <c r="AZ42" s="30">
        <v>-638159.99990000005</v>
      </c>
      <c r="BA42" s="30">
        <v>-14051630.000399999</v>
      </c>
      <c r="BB42">
        <v>0.05</v>
      </c>
      <c r="BC42" s="25">
        <v>3.5</v>
      </c>
      <c r="BD42">
        <v>35.4</v>
      </c>
      <c r="BE42">
        <v>0</v>
      </c>
      <c r="BF42">
        <v>2.4929577465000001</v>
      </c>
      <c r="BG42">
        <v>0</v>
      </c>
    </row>
    <row r="43" spans="1:59" x14ac:dyDescent="0.35">
      <c r="A43" t="s">
        <v>79</v>
      </c>
      <c r="B43" s="31">
        <v>3.7</v>
      </c>
      <c r="C43" s="31">
        <v>0</v>
      </c>
      <c r="D43" s="32">
        <v>0</v>
      </c>
      <c r="E43" s="20">
        <v>3.76</v>
      </c>
      <c r="F43" s="31">
        <v>3.7</v>
      </c>
      <c r="G43" s="20">
        <v>3.76</v>
      </c>
      <c r="H43">
        <v>3.7</v>
      </c>
      <c r="I43" s="16">
        <v>137000</v>
      </c>
      <c r="J43" s="16">
        <v>508500</v>
      </c>
      <c r="K43" s="31">
        <v>0</v>
      </c>
      <c r="L43">
        <v>4.5</v>
      </c>
      <c r="M43">
        <v>3.66</v>
      </c>
      <c r="N43">
        <v>3.67</v>
      </c>
      <c r="O43">
        <v>3.28</v>
      </c>
      <c r="P43">
        <v>3.76</v>
      </c>
      <c r="Q43">
        <v>3.91</v>
      </c>
      <c r="R43" s="23">
        <v>3.7330000000000001</v>
      </c>
      <c r="S43" s="23">
        <v>3.8052000000000001</v>
      </c>
      <c r="T43" s="23">
        <v>3.8715999999999999</v>
      </c>
      <c r="U43" s="23">
        <v>3.9558499999999999</v>
      </c>
      <c r="V43" s="23">
        <v>3.7412201338000002</v>
      </c>
      <c r="W43" s="23">
        <v>3.7946353689999999</v>
      </c>
      <c r="X43" s="23">
        <v>3.8472785470000002</v>
      </c>
      <c r="Y43" s="23">
        <v>3.8556957998999999</v>
      </c>
      <c r="Z43" s="23" t="s">
        <v>480</v>
      </c>
      <c r="AA43" s="24" t="s">
        <v>558</v>
      </c>
      <c r="AB43" s="24" t="s">
        <v>558</v>
      </c>
      <c r="AC43" s="23">
        <v>44.636157498999999</v>
      </c>
      <c r="AD43" s="24" t="s">
        <v>552</v>
      </c>
      <c r="AE43" s="24">
        <v>-3.5305286399999997E-2</v>
      </c>
      <c r="AF43" s="25">
        <v>1.7399999999999999E-2</v>
      </c>
      <c r="AG43" t="s">
        <v>481</v>
      </c>
      <c r="AH43" s="24">
        <v>-28.419654714499998</v>
      </c>
      <c r="AI43" s="23">
        <v>40.476190476200003</v>
      </c>
      <c r="AJ43" s="24">
        <v>-71.428571428599994</v>
      </c>
      <c r="AK43" s="36">
        <v>44600</v>
      </c>
      <c r="AL43" s="36">
        <v>113933</v>
      </c>
      <c r="AM43" s="36">
        <v>118000</v>
      </c>
      <c r="AN43" s="29">
        <v>152009</v>
      </c>
      <c r="AO43" s="29">
        <v>415214</v>
      </c>
      <c r="AP43" s="29">
        <v>434705.5</v>
      </c>
      <c r="AQ43" s="23" t="s">
        <v>560</v>
      </c>
      <c r="AR43" s="23" t="s">
        <v>561</v>
      </c>
      <c r="AS43" s="24" t="s">
        <v>555</v>
      </c>
      <c r="AT43" s="28">
        <v>-3.1399999999999997E-2</v>
      </c>
      <c r="AU43" s="28">
        <v>-1.3299999999999999E-2</v>
      </c>
      <c r="AV43" s="28">
        <v>-1.3299999999999999E-2</v>
      </c>
      <c r="AW43" s="24">
        <v>0</v>
      </c>
      <c r="AX43" s="29">
        <v>33240</v>
      </c>
      <c r="AY43" s="29">
        <v>68370</v>
      </c>
      <c r="AZ43" s="30">
        <v>-69570</v>
      </c>
      <c r="BA43" s="29">
        <v>266899.99969999999</v>
      </c>
      <c r="BB43">
        <v>2.5499999999999998</v>
      </c>
      <c r="BC43" s="25">
        <v>-6.93E-2</v>
      </c>
      <c r="BD43">
        <v>1.4509803922</v>
      </c>
      <c r="BE43">
        <v>0</v>
      </c>
      <c r="BF43">
        <v>1.5289256198000001</v>
      </c>
      <c r="BG43">
        <v>0</v>
      </c>
    </row>
    <row r="44" spans="1:59" x14ac:dyDescent="0.35">
      <c r="A44" t="s">
        <v>92</v>
      </c>
      <c r="B44" s="20">
        <v>14.1</v>
      </c>
      <c r="C44" s="20">
        <v>0.1</v>
      </c>
      <c r="D44" s="34">
        <v>7.1000000000000004E-3</v>
      </c>
      <c r="E44" s="20">
        <v>14.02</v>
      </c>
      <c r="F44" s="31">
        <v>14</v>
      </c>
      <c r="G44" s="20">
        <v>14.28</v>
      </c>
      <c r="H44">
        <v>14</v>
      </c>
      <c r="I44" s="16">
        <v>16138400</v>
      </c>
      <c r="J44" s="16">
        <v>227440802</v>
      </c>
      <c r="K44" s="21">
        <v>80982616</v>
      </c>
      <c r="L44">
        <v>14.48</v>
      </c>
      <c r="M44">
        <v>7.09</v>
      </c>
      <c r="N44">
        <v>13.4</v>
      </c>
      <c r="O44">
        <v>11.58</v>
      </c>
      <c r="P44">
        <v>14.46</v>
      </c>
      <c r="Q44">
        <v>14.46</v>
      </c>
      <c r="R44" s="22">
        <v>12.987</v>
      </c>
      <c r="S44" s="22">
        <v>11.799200000000001</v>
      </c>
      <c r="T44" s="22">
        <v>11.042400000000001</v>
      </c>
      <c r="U44" s="22">
        <v>10.42835</v>
      </c>
      <c r="V44" s="22">
        <v>13.0546920702</v>
      </c>
      <c r="W44" s="22">
        <v>12.100063274</v>
      </c>
      <c r="X44" s="22">
        <v>11.3450933228</v>
      </c>
      <c r="Y44" s="22">
        <v>10.3781206762</v>
      </c>
      <c r="Z44" s="22" t="s">
        <v>551</v>
      </c>
      <c r="AA44" s="22" t="s">
        <v>551</v>
      </c>
      <c r="AB44" s="22" t="s">
        <v>551</v>
      </c>
      <c r="AC44" s="22">
        <v>69.577785947899997</v>
      </c>
      <c r="AD44" s="24" t="s">
        <v>552</v>
      </c>
      <c r="AE44" s="22">
        <v>0.59298637850000002</v>
      </c>
      <c r="AF44" s="25">
        <v>3.39E-2</v>
      </c>
      <c r="AG44" t="s">
        <v>552</v>
      </c>
      <c r="AH44" s="22">
        <v>115.9008986968</v>
      </c>
      <c r="AI44" s="23">
        <v>88.549618320600004</v>
      </c>
      <c r="AJ44" s="24">
        <v>-14.5038167939</v>
      </c>
      <c r="AK44" s="26">
        <v>18763450</v>
      </c>
      <c r="AL44" s="36">
        <v>15630553</v>
      </c>
      <c r="AM44" s="26">
        <v>17008690</v>
      </c>
      <c r="AN44" s="30">
        <v>237068887</v>
      </c>
      <c r="AO44" s="29">
        <v>196060731.46666601</v>
      </c>
      <c r="AP44" s="30">
        <v>212207630.80000001</v>
      </c>
      <c r="AQ44" s="22" t="s">
        <v>574</v>
      </c>
      <c r="AR44" s="22" t="s">
        <v>572</v>
      </c>
      <c r="AS44" s="24" t="s">
        <v>555</v>
      </c>
      <c r="AT44" s="27">
        <v>0.29360000000000003</v>
      </c>
      <c r="AU44" s="27">
        <v>0.1482</v>
      </c>
      <c r="AV44" s="27">
        <v>7.1000000000000004E-3</v>
      </c>
      <c r="AW44" s="29">
        <v>641441914</v>
      </c>
      <c r="AX44" s="29">
        <v>1111432792</v>
      </c>
      <c r="AY44" s="29">
        <v>1684215852.0004001</v>
      </c>
      <c r="AZ44" s="29">
        <v>2350389044</v>
      </c>
      <c r="BA44" s="29">
        <v>4124390688.5984998</v>
      </c>
      <c r="BB44">
        <v>0.6</v>
      </c>
      <c r="BC44" s="25">
        <v>31</v>
      </c>
      <c r="BD44">
        <v>23.5</v>
      </c>
      <c r="BE44">
        <v>0</v>
      </c>
      <c r="BF44">
        <v>5.1086956521999998</v>
      </c>
      <c r="BG44">
        <v>0</v>
      </c>
    </row>
    <row r="45" spans="1:59" x14ac:dyDescent="0.35">
      <c r="A45" t="s">
        <v>621</v>
      </c>
      <c r="B45" s="18">
        <v>107.5</v>
      </c>
      <c r="C45" s="18">
        <v>-12.5</v>
      </c>
      <c r="D45" s="19">
        <v>-0.1042</v>
      </c>
      <c r="E45" s="18">
        <v>105.1</v>
      </c>
      <c r="F45" s="18">
        <v>105.1</v>
      </c>
      <c r="G45" s="18">
        <v>107.5</v>
      </c>
      <c r="H45">
        <v>120</v>
      </c>
      <c r="I45">
        <v>60</v>
      </c>
      <c r="J45" s="16">
        <v>6378</v>
      </c>
      <c r="K45" s="31">
        <v>0</v>
      </c>
      <c r="L45">
        <v>240</v>
      </c>
      <c r="M45">
        <v>96.1</v>
      </c>
      <c r="N45">
        <v>106.3</v>
      </c>
      <c r="O45">
        <v>101.5</v>
      </c>
      <c r="P45">
        <v>122.95</v>
      </c>
      <c r="Q45">
        <v>138.5</v>
      </c>
      <c r="R45" s="23">
        <v>118.53</v>
      </c>
      <c r="S45" s="23">
        <v>120.562</v>
      </c>
      <c r="T45" s="23">
        <v>123.575</v>
      </c>
      <c r="U45" s="23">
        <v>120.41249999999999</v>
      </c>
      <c r="V45" s="23">
        <v>116.8029066428</v>
      </c>
      <c r="W45" s="23">
        <v>119.9321796853</v>
      </c>
      <c r="X45" s="23">
        <v>121.37405664969999</v>
      </c>
      <c r="Y45" s="23">
        <v>115.5478424213</v>
      </c>
      <c r="Z45" s="23" t="s">
        <v>480</v>
      </c>
      <c r="AA45" s="24" t="s">
        <v>558</v>
      </c>
      <c r="AB45" s="24" t="s">
        <v>558</v>
      </c>
      <c r="AC45" s="23">
        <v>42.340688028599999</v>
      </c>
      <c r="AD45" s="24" t="s">
        <v>552</v>
      </c>
      <c r="AE45" s="23">
        <v>-2.7372189810999998</v>
      </c>
      <c r="AF45" s="25">
        <v>7.1800000000000003E-2</v>
      </c>
      <c r="AG45" t="s">
        <v>482</v>
      </c>
      <c r="AH45" s="23">
        <v>-106.6955117654</v>
      </c>
      <c r="AI45" s="24">
        <v>48.538891276400001</v>
      </c>
      <c r="AJ45" s="23">
        <v>-88.461538461499998</v>
      </c>
      <c r="AK45" s="23">
        <v>236</v>
      </c>
      <c r="AL45" s="23">
        <v>214</v>
      </c>
      <c r="AM45" s="23">
        <v>363</v>
      </c>
      <c r="AN45" s="30">
        <v>23745.7</v>
      </c>
      <c r="AO45" s="30">
        <v>22494.4666666667</v>
      </c>
      <c r="AP45" s="30">
        <v>43235.199999999997</v>
      </c>
      <c r="AQ45" s="22" t="s">
        <v>556</v>
      </c>
      <c r="AR45" s="24" t="s">
        <v>555</v>
      </c>
      <c r="AS45" s="24" t="s">
        <v>555</v>
      </c>
      <c r="AT45" s="28">
        <v>-0.10489999999999999</v>
      </c>
      <c r="AU45" s="28">
        <v>-6.5199999999999994E-2</v>
      </c>
      <c r="AV45" s="28">
        <v>-0.1042</v>
      </c>
      <c r="AW45" s="29">
        <v>2518</v>
      </c>
      <c r="AX45" s="29">
        <v>2518</v>
      </c>
      <c r="AY45" s="29">
        <v>41466</v>
      </c>
      <c r="AZ45" s="29">
        <v>41466</v>
      </c>
      <c r="BA45" s="29">
        <v>3443</v>
      </c>
      <c r="BB45">
        <v>-6.2</v>
      </c>
      <c r="BC45" s="25">
        <v>-0.91949999999999998</v>
      </c>
      <c r="BD45">
        <v>-17.338709677400001</v>
      </c>
      <c r="BE45">
        <v>0</v>
      </c>
      <c r="BF45">
        <v>2.9753667311999998</v>
      </c>
      <c r="BG45">
        <v>0</v>
      </c>
    </row>
    <row r="46" spans="1:59" x14ac:dyDescent="0.35">
      <c r="A46" t="s">
        <v>83</v>
      </c>
      <c r="B46" s="18">
        <v>121</v>
      </c>
      <c r="C46" s="18">
        <v>-2.6</v>
      </c>
      <c r="D46" s="19">
        <v>-2.1000000000000001E-2</v>
      </c>
      <c r="E46" s="18">
        <v>121.3</v>
      </c>
      <c r="F46" s="18">
        <v>121</v>
      </c>
      <c r="G46" s="18">
        <v>123</v>
      </c>
      <c r="H46">
        <v>123.6</v>
      </c>
      <c r="I46" s="16">
        <v>1834600</v>
      </c>
      <c r="J46" s="16">
        <v>222961699</v>
      </c>
      <c r="K46" s="35">
        <v>-55090952</v>
      </c>
      <c r="L46">
        <v>128.19999999999999</v>
      </c>
      <c r="M46">
        <v>93.75</v>
      </c>
      <c r="N46">
        <v>118.35</v>
      </c>
      <c r="O46">
        <v>107.9</v>
      </c>
      <c r="P46">
        <v>126.3</v>
      </c>
      <c r="Q46">
        <v>126.3</v>
      </c>
      <c r="R46" s="22">
        <v>119.73</v>
      </c>
      <c r="S46" s="22">
        <v>114.41800000000001</v>
      </c>
      <c r="T46" s="22">
        <v>107.143</v>
      </c>
      <c r="U46" s="22">
        <v>105.989</v>
      </c>
      <c r="V46" s="22">
        <v>119.5592111838</v>
      </c>
      <c r="W46" s="22">
        <v>115.12109003400001</v>
      </c>
      <c r="X46" s="22">
        <v>110.6100148293</v>
      </c>
      <c r="Y46" s="22">
        <v>106.6249611218</v>
      </c>
      <c r="Z46" s="24" t="s">
        <v>558</v>
      </c>
      <c r="AA46" s="22" t="s">
        <v>551</v>
      </c>
      <c r="AB46" s="22" t="s">
        <v>551</v>
      </c>
      <c r="AC46" s="23">
        <v>56.017282786199999</v>
      </c>
      <c r="AD46" s="24" t="s">
        <v>552</v>
      </c>
      <c r="AE46" s="24">
        <v>1.9669292178</v>
      </c>
      <c r="AF46" s="25">
        <v>2.7300000000000001E-2</v>
      </c>
      <c r="AG46" t="s">
        <v>481</v>
      </c>
      <c r="AH46" s="22">
        <v>117.05120990429999</v>
      </c>
      <c r="AI46" s="24">
        <v>60</v>
      </c>
      <c r="AJ46" s="23">
        <v>-55.384615384600004</v>
      </c>
      <c r="AK46" s="26">
        <v>1881143</v>
      </c>
      <c r="AL46" s="36">
        <v>1785326</v>
      </c>
      <c r="AM46" s="36">
        <v>1802905</v>
      </c>
      <c r="AN46" s="30">
        <v>185303719.59999999</v>
      </c>
      <c r="AO46" s="29">
        <v>186616472.33333299</v>
      </c>
      <c r="AP46" s="29">
        <v>194864846.55000001</v>
      </c>
      <c r="AQ46" s="23" t="s">
        <v>570</v>
      </c>
      <c r="AR46" s="24" t="s">
        <v>555</v>
      </c>
      <c r="AS46" s="24" t="s">
        <v>555</v>
      </c>
      <c r="AT46" s="27">
        <v>0.1193</v>
      </c>
      <c r="AU46" s="27">
        <v>1.5100000000000001E-2</v>
      </c>
      <c r="AV46" s="27">
        <v>8.3000000000000001E-3</v>
      </c>
      <c r="AW46" s="29">
        <v>36232043</v>
      </c>
      <c r="AX46" s="30">
        <v>-457592629</v>
      </c>
      <c r="AY46" s="30">
        <v>-179008529</v>
      </c>
      <c r="AZ46" s="29">
        <v>470991968.5</v>
      </c>
      <c r="BA46" s="30">
        <v>-2759727182.9994998</v>
      </c>
      <c r="BB46">
        <v>5.51</v>
      </c>
      <c r="BC46" s="25">
        <v>-3.5999999999999999E-3</v>
      </c>
      <c r="BD46">
        <v>21.960072595300002</v>
      </c>
      <c r="BE46">
        <v>0</v>
      </c>
      <c r="BF46">
        <v>2.6622662265999999</v>
      </c>
      <c r="BG46">
        <v>0</v>
      </c>
    </row>
    <row r="47" spans="1:59" x14ac:dyDescent="0.35">
      <c r="A47" t="s">
        <v>16</v>
      </c>
      <c r="B47" s="18">
        <v>0.97</v>
      </c>
      <c r="C47" s="18">
        <v>-0.02</v>
      </c>
      <c r="D47" s="19">
        <v>-2.0199999999999999E-2</v>
      </c>
      <c r="E47" s="31">
        <v>0.99</v>
      </c>
      <c r="F47" s="18">
        <v>0.95</v>
      </c>
      <c r="G47" s="20">
        <v>1.01</v>
      </c>
      <c r="H47">
        <v>0.99</v>
      </c>
      <c r="I47" s="16">
        <v>11229000</v>
      </c>
      <c r="J47" s="16">
        <v>10868900</v>
      </c>
      <c r="K47" s="21">
        <v>68650</v>
      </c>
      <c r="L47">
        <v>1.71</v>
      </c>
      <c r="M47">
        <v>0.89</v>
      </c>
      <c r="N47">
        <v>0.94</v>
      </c>
      <c r="O47">
        <v>0.91</v>
      </c>
      <c r="P47">
        <v>1.06</v>
      </c>
      <c r="Q47">
        <v>1.1100000000000001</v>
      </c>
      <c r="R47" s="22">
        <v>0.95750000000000002</v>
      </c>
      <c r="S47" s="23">
        <v>1.0009999999999999</v>
      </c>
      <c r="T47" s="23">
        <v>1.0236000000000001</v>
      </c>
      <c r="U47" s="23">
        <v>1.1709000000000001</v>
      </c>
      <c r="V47" s="23">
        <v>0.97199293509999996</v>
      </c>
      <c r="W47" s="23">
        <v>0.99411902679999997</v>
      </c>
      <c r="X47" s="23">
        <v>1.0384579216000001</v>
      </c>
      <c r="Y47" s="23">
        <v>1.0770367754000001</v>
      </c>
      <c r="Z47" s="24" t="s">
        <v>558</v>
      </c>
      <c r="AA47" s="23" t="s">
        <v>480</v>
      </c>
      <c r="AB47" s="24" t="s">
        <v>558</v>
      </c>
      <c r="AC47" s="23">
        <v>48.639668157099997</v>
      </c>
      <c r="AD47" s="24" t="s">
        <v>552</v>
      </c>
      <c r="AE47" s="24">
        <v>-1.3788036599999999E-2</v>
      </c>
      <c r="AF47" s="25">
        <v>4.7500000000000001E-2</v>
      </c>
      <c r="AG47" t="s">
        <v>552</v>
      </c>
      <c r="AH47" s="24">
        <v>39.127163280700003</v>
      </c>
      <c r="AI47" s="23">
        <v>48.148148148099999</v>
      </c>
      <c r="AJ47" s="23">
        <v>-66.666666666699996</v>
      </c>
      <c r="AK47" s="36">
        <v>8911400</v>
      </c>
      <c r="AL47" s="36">
        <v>6792800</v>
      </c>
      <c r="AM47" s="36">
        <v>6541500</v>
      </c>
      <c r="AN47" s="29">
        <v>8516211</v>
      </c>
      <c r="AO47" s="29">
        <v>6470850.6666666605</v>
      </c>
      <c r="AP47" s="29">
        <v>6253240</v>
      </c>
      <c r="AQ47" s="24" t="s">
        <v>555</v>
      </c>
      <c r="AR47" s="24" t="s">
        <v>555</v>
      </c>
      <c r="AS47" s="24" t="s">
        <v>555</v>
      </c>
      <c r="AT47" s="28">
        <v>-0.03</v>
      </c>
      <c r="AU47" s="27">
        <v>4.2999999999999997E-2</v>
      </c>
      <c r="AV47" s="28">
        <v>-3.9600000000000003E-2</v>
      </c>
      <c r="AW47" s="29">
        <v>246350</v>
      </c>
      <c r="AX47" s="29">
        <v>430300</v>
      </c>
      <c r="AY47" s="29">
        <v>542040</v>
      </c>
      <c r="AZ47" s="29">
        <v>2078040</v>
      </c>
      <c r="BA47" s="30">
        <v>-13641271.999500001</v>
      </c>
      <c r="BB47">
        <v>1.1000000000000001</v>
      </c>
      <c r="BC47" s="25">
        <v>0</v>
      </c>
      <c r="BD47">
        <v>0.88181818180000004</v>
      </c>
      <c r="BE47">
        <v>0</v>
      </c>
      <c r="BF47">
        <v>0.72932330830000003</v>
      </c>
      <c r="BG47">
        <v>0</v>
      </c>
    </row>
    <row r="48" spans="1:59" x14ac:dyDescent="0.35">
      <c r="A48" t="s">
        <v>85</v>
      </c>
      <c r="B48" s="31">
        <v>0.215</v>
      </c>
      <c r="C48" s="31">
        <v>0</v>
      </c>
      <c r="D48" s="32">
        <v>0</v>
      </c>
      <c r="E48" s="31">
        <v>0.215</v>
      </c>
      <c r="F48" s="31">
        <v>0.215</v>
      </c>
      <c r="G48" s="20">
        <v>0.221</v>
      </c>
      <c r="H48">
        <v>0.215</v>
      </c>
      <c r="I48" s="16">
        <v>3680000</v>
      </c>
      <c r="J48" s="16">
        <v>799870</v>
      </c>
      <c r="K48" s="31">
        <v>0</v>
      </c>
      <c r="L48">
        <v>0.32</v>
      </c>
      <c r="M48">
        <v>0.20799999999999999</v>
      </c>
      <c r="N48">
        <v>0.2145</v>
      </c>
      <c r="O48">
        <v>0.1895</v>
      </c>
      <c r="P48">
        <v>0.2215</v>
      </c>
      <c r="Q48">
        <v>0.23849999999999999</v>
      </c>
      <c r="R48" s="23">
        <v>0.21945000000000001</v>
      </c>
      <c r="S48" s="23">
        <v>0.21840000000000001</v>
      </c>
      <c r="T48" s="23">
        <v>0.22023000000000001</v>
      </c>
      <c r="U48" s="23">
        <v>0.241175</v>
      </c>
      <c r="V48" s="23">
        <v>0.2180658348</v>
      </c>
      <c r="W48" s="23">
        <v>0.2190707606</v>
      </c>
      <c r="X48" s="23">
        <v>0.22363821680000001</v>
      </c>
      <c r="Y48" s="23">
        <v>0.230664179</v>
      </c>
      <c r="Z48" s="23" t="s">
        <v>480</v>
      </c>
      <c r="AA48" s="24" t="s">
        <v>558</v>
      </c>
      <c r="AB48" s="24" t="s">
        <v>558</v>
      </c>
      <c r="AC48" s="23">
        <v>46.446490886799999</v>
      </c>
      <c r="AD48" s="24" t="s">
        <v>552</v>
      </c>
      <c r="AE48" s="24">
        <v>3.0207000000000001E-6</v>
      </c>
      <c r="AF48" s="25">
        <v>3.4599999999999999E-2</v>
      </c>
      <c r="AG48" t="s">
        <v>552</v>
      </c>
      <c r="AH48" s="23">
        <v>-52.356020942400001</v>
      </c>
      <c r="AI48" s="24">
        <v>11.764705882399999</v>
      </c>
      <c r="AJ48" s="24">
        <v>-94.117647058800003</v>
      </c>
      <c r="AK48" s="36">
        <v>3095000</v>
      </c>
      <c r="AL48" s="26">
        <v>5812000</v>
      </c>
      <c r="AM48" s="26">
        <v>5265500</v>
      </c>
      <c r="AN48" s="29">
        <v>616632</v>
      </c>
      <c r="AO48" s="30">
        <v>1275124</v>
      </c>
      <c r="AP48" s="30">
        <v>1154767.5</v>
      </c>
      <c r="AQ48" s="24" t="s">
        <v>573</v>
      </c>
      <c r="AR48" s="22" t="s">
        <v>572</v>
      </c>
      <c r="AS48" s="24" t="s">
        <v>555</v>
      </c>
      <c r="AT48" s="28">
        <v>-4.02E-2</v>
      </c>
      <c r="AU48" s="28">
        <v>-3.15E-2</v>
      </c>
      <c r="AV48" s="33">
        <v>0</v>
      </c>
      <c r="AW48" s="29">
        <v>21500</v>
      </c>
      <c r="AX48" s="30">
        <v>-245460</v>
      </c>
      <c r="AY48" s="30">
        <v>-210880</v>
      </c>
      <c r="AZ48" s="30">
        <v>-107820</v>
      </c>
      <c r="BA48" s="29">
        <v>26784270</v>
      </c>
      <c r="BB48">
        <v>-0.01</v>
      </c>
      <c r="BC48" s="25">
        <v>0</v>
      </c>
      <c r="BD48">
        <v>-21.5</v>
      </c>
      <c r="BE48">
        <v>0</v>
      </c>
      <c r="BF48">
        <v>0.76785714289999996</v>
      </c>
      <c r="BG48">
        <v>0</v>
      </c>
    </row>
    <row r="49" spans="1:59" x14ac:dyDescent="0.35">
      <c r="A49" t="s">
        <v>115</v>
      </c>
      <c r="B49" s="20">
        <v>57</v>
      </c>
      <c r="C49" s="20">
        <v>1.2</v>
      </c>
      <c r="D49" s="34">
        <v>2.1499999999999998E-2</v>
      </c>
      <c r="E49" s="20">
        <v>58</v>
      </c>
      <c r="F49" s="18">
        <v>55.5</v>
      </c>
      <c r="G49" s="20">
        <v>58</v>
      </c>
      <c r="H49">
        <v>55.8</v>
      </c>
      <c r="I49" s="16">
        <v>1470</v>
      </c>
      <c r="J49" s="16">
        <v>81923</v>
      </c>
      <c r="K49" s="31">
        <v>0</v>
      </c>
      <c r="L49">
        <v>99</v>
      </c>
      <c r="M49">
        <v>55</v>
      </c>
      <c r="N49">
        <v>55.4</v>
      </c>
      <c r="O49">
        <v>52.9</v>
      </c>
      <c r="P49">
        <v>60.48</v>
      </c>
      <c r="Q49">
        <v>66.2</v>
      </c>
      <c r="R49" s="23">
        <v>58.59</v>
      </c>
      <c r="S49" s="23">
        <v>60.773000000000003</v>
      </c>
      <c r="T49" s="23">
        <v>67.548000000000002</v>
      </c>
      <c r="U49" s="23">
        <v>74.190749999999994</v>
      </c>
      <c r="V49" s="23">
        <v>58.726283990399999</v>
      </c>
      <c r="W49" s="23">
        <v>61.244994842099999</v>
      </c>
      <c r="X49" s="23">
        <v>65.867332277499997</v>
      </c>
      <c r="Y49" s="23">
        <v>74.852659469900004</v>
      </c>
      <c r="Z49" s="24" t="s">
        <v>558</v>
      </c>
      <c r="AA49" s="23" t="s">
        <v>480</v>
      </c>
      <c r="AB49" s="23" t="s">
        <v>480</v>
      </c>
      <c r="AC49" s="23">
        <v>44.8449500611</v>
      </c>
      <c r="AD49" s="24" t="s">
        <v>552</v>
      </c>
      <c r="AE49" s="24">
        <v>-0.85487792559999998</v>
      </c>
      <c r="AF49" s="25">
        <v>6.1199999999999997E-2</v>
      </c>
      <c r="AG49" t="s">
        <v>482</v>
      </c>
      <c r="AH49" s="23">
        <v>-105.7190842394</v>
      </c>
      <c r="AI49" s="24">
        <v>15.7520325203</v>
      </c>
      <c r="AJ49" s="22">
        <v>-87.804878048800006</v>
      </c>
      <c r="AK49" s="26">
        <v>3849</v>
      </c>
      <c r="AL49" s="26">
        <v>2825</v>
      </c>
      <c r="AM49" s="26">
        <v>2579</v>
      </c>
      <c r="AN49" s="30">
        <v>211036.3</v>
      </c>
      <c r="AO49" s="30">
        <v>155665.83333333299</v>
      </c>
      <c r="AP49" s="30">
        <v>143878.35</v>
      </c>
      <c r="AQ49" s="24" t="s">
        <v>555</v>
      </c>
      <c r="AR49" s="24" t="s">
        <v>555</v>
      </c>
      <c r="AS49" s="24" t="s">
        <v>555</v>
      </c>
      <c r="AT49" s="28">
        <v>-0.05</v>
      </c>
      <c r="AU49" s="28">
        <v>-0.05</v>
      </c>
      <c r="AV49" s="28">
        <v>-3.39E-2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16">
        <v>28140116.559999999</v>
      </c>
      <c r="BC49" s="25">
        <v>0.41499999999999998</v>
      </c>
      <c r="BD49">
        <v>2.0256000000000001E-6</v>
      </c>
      <c r="BE49">
        <v>0</v>
      </c>
      <c r="BF49">
        <v>5.2389705881999999</v>
      </c>
      <c r="BG49">
        <v>0</v>
      </c>
    </row>
    <row r="50" spans="1:59" x14ac:dyDescent="0.35">
      <c r="A50" t="s">
        <v>609</v>
      </c>
      <c r="B50" s="20">
        <v>82.3</v>
      </c>
      <c r="C50" s="20">
        <v>0.3</v>
      </c>
      <c r="D50" s="34">
        <v>3.7000000000000002E-3</v>
      </c>
      <c r="E50" s="20">
        <v>82.3</v>
      </c>
      <c r="F50" s="20">
        <v>82.3</v>
      </c>
      <c r="G50" s="20">
        <v>82.3</v>
      </c>
      <c r="H50">
        <v>82</v>
      </c>
      <c r="I50">
        <v>10</v>
      </c>
      <c r="J50">
        <v>823</v>
      </c>
      <c r="K50" s="31">
        <v>0</v>
      </c>
      <c r="L50">
        <v>122</v>
      </c>
      <c r="M50">
        <v>80.599999999999994</v>
      </c>
      <c r="N50">
        <v>82</v>
      </c>
      <c r="O50">
        <v>80.599999999999994</v>
      </c>
      <c r="P50">
        <v>122</v>
      </c>
      <c r="Q50">
        <v>155</v>
      </c>
      <c r="R50" s="23">
        <v>87.202500000000001</v>
      </c>
      <c r="S50" s="23">
        <v>91.575999999999993</v>
      </c>
      <c r="T50" s="24">
        <v>0</v>
      </c>
      <c r="U50" s="24">
        <v>0</v>
      </c>
      <c r="V50" s="23">
        <v>88.425385929399994</v>
      </c>
      <c r="W50" s="23">
        <v>92.498518985700002</v>
      </c>
      <c r="X50" s="24">
        <v>0</v>
      </c>
      <c r="Y50" s="24">
        <v>0</v>
      </c>
      <c r="Z50" s="22" t="s">
        <v>551</v>
      </c>
      <c r="AA50" s="23" t="s">
        <v>480</v>
      </c>
      <c r="AB50" t="s">
        <v>568</v>
      </c>
      <c r="AC50" s="23">
        <v>44.109939843100001</v>
      </c>
      <c r="AD50" s="24" t="s">
        <v>552</v>
      </c>
      <c r="AE50" s="22">
        <v>-1.0776265381000001</v>
      </c>
      <c r="AF50" s="25">
        <v>7.8700000000000006E-2</v>
      </c>
      <c r="AG50" t="s">
        <v>482</v>
      </c>
      <c r="AH50" s="23">
        <v>-54.2230501867</v>
      </c>
      <c r="AI50" s="24">
        <v>0</v>
      </c>
      <c r="AJ50" s="24">
        <v>-99.25</v>
      </c>
      <c r="AK50" s="23">
        <v>86</v>
      </c>
      <c r="AL50" s="23">
        <v>72</v>
      </c>
      <c r="AM50" s="23">
        <v>112</v>
      </c>
      <c r="AN50" s="30">
        <v>8191.8</v>
      </c>
      <c r="AO50" s="30">
        <v>6784.5666666667003</v>
      </c>
      <c r="AP50" s="30">
        <v>10234.174999999999</v>
      </c>
      <c r="AQ50" s="22" t="s">
        <v>556</v>
      </c>
      <c r="AR50" s="24" t="s">
        <v>555</v>
      </c>
      <c r="AS50" s="24" t="s">
        <v>555</v>
      </c>
      <c r="AT50" s="28">
        <v>-8.3999999999999995E-3</v>
      </c>
      <c r="AU50" s="27">
        <v>3.7000000000000002E-3</v>
      </c>
      <c r="AV50" s="27">
        <v>3.7000000000000002E-3</v>
      </c>
      <c r="AW50" s="29">
        <v>56170</v>
      </c>
      <c r="AX50" s="29">
        <v>57000</v>
      </c>
      <c r="AY50" s="29">
        <v>57000</v>
      </c>
      <c r="AZ50" s="30">
        <v>-426882</v>
      </c>
      <c r="BA50" s="24">
        <v>0</v>
      </c>
      <c r="BB50">
        <v>0</v>
      </c>
      <c r="BC50" s="25">
        <v>0</v>
      </c>
      <c r="BD50">
        <v>0</v>
      </c>
      <c r="BE50">
        <v>0</v>
      </c>
      <c r="BF50">
        <v>0</v>
      </c>
      <c r="BG50">
        <v>0</v>
      </c>
    </row>
    <row r="51" spans="1:59" x14ac:dyDescent="0.35">
      <c r="A51" t="s">
        <v>98</v>
      </c>
      <c r="B51" s="18">
        <v>2.04</v>
      </c>
      <c r="C51" s="18">
        <v>-0.01</v>
      </c>
      <c r="D51" s="19">
        <v>-4.8999999999999998E-3</v>
      </c>
      <c r="E51" s="31">
        <v>2.0499999999999998</v>
      </c>
      <c r="F51" s="18">
        <v>2.0299999999999998</v>
      </c>
      <c r="G51" s="31">
        <v>2.0499999999999998</v>
      </c>
      <c r="H51">
        <v>2.0499999999999998</v>
      </c>
      <c r="I51" s="16">
        <v>1136000</v>
      </c>
      <c r="J51" s="16">
        <v>2318000</v>
      </c>
      <c r="K51" s="35">
        <v>-465620</v>
      </c>
      <c r="L51">
        <v>4.28</v>
      </c>
      <c r="M51">
        <v>1.86</v>
      </c>
      <c r="N51">
        <v>2.0299999999999998</v>
      </c>
      <c r="O51">
        <v>1.97</v>
      </c>
      <c r="P51">
        <v>2.1800000000000002</v>
      </c>
      <c r="Q51">
        <v>2.2799999999999998</v>
      </c>
      <c r="R51" s="23">
        <v>2.1114999999999999</v>
      </c>
      <c r="S51" s="23">
        <v>2.0415999999999999</v>
      </c>
      <c r="T51" s="23">
        <v>2.1714000000000002</v>
      </c>
      <c r="U51" s="23">
        <v>2.5563500000000001</v>
      </c>
      <c r="V51" s="23">
        <v>2.0961973154</v>
      </c>
      <c r="W51" s="23">
        <v>2.1031158967999999</v>
      </c>
      <c r="X51" s="23">
        <v>2.2094640299999999</v>
      </c>
      <c r="Y51" s="23">
        <v>2.4437123313</v>
      </c>
      <c r="Z51" s="22" t="s">
        <v>551</v>
      </c>
      <c r="AA51" s="22" t="s">
        <v>551</v>
      </c>
      <c r="AB51" s="23" t="s">
        <v>480</v>
      </c>
      <c r="AC51" s="23">
        <v>44.708174257499998</v>
      </c>
      <c r="AD51" s="24" t="s">
        <v>552</v>
      </c>
      <c r="AE51" s="24">
        <v>1.7515218900000001E-2</v>
      </c>
      <c r="AF51" s="25">
        <v>3.5999999999999997E-2</v>
      </c>
      <c r="AG51" t="s">
        <v>552</v>
      </c>
      <c r="AH51" s="23">
        <v>-125.3333333333</v>
      </c>
      <c r="AI51" s="23">
        <v>10.410256410300001</v>
      </c>
      <c r="AJ51" s="24">
        <v>-96</v>
      </c>
      <c r="AK51" s="26">
        <v>4461800</v>
      </c>
      <c r="AL51" s="26">
        <v>3744933</v>
      </c>
      <c r="AM51" s="26">
        <v>3725000</v>
      </c>
      <c r="AN51" s="30">
        <v>9621627</v>
      </c>
      <c r="AO51" s="30">
        <v>8027760.6666999999</v>
      </c>
      <c r="AP51" s="30">
        <v>7953718.5</v>
      </c>
      <c r="AQ51" s="24" t="s">
        <v>555</v>
      </c>
      <c r="AR51" s="24" t="s">
        <v>555</v>
      </c>
      <c r="AS51" s="24" t="s">
        <v>555</v>
      </c>
      <c r="AT51" s="28">
        <v>-9.7299999999999998E-2</v>
      </c>
      <c r="AU51" s="28">
        <v>-5.9900000000000002E-2</v>
      </c>
      <c r="AV51" s="28">
        <v>-4.6699999999999998E-2</v>
      </c>
      <c r="AW51" s="30">
        <v>-727200</v>
      </c>
      <c r="AX51" s="30">
        <v>-227640.00030000001</v>
      </c>
      <c r="AY51" s="29">
        <v>3584309.9997999999</v>
      </c>
      <c r="AZ51" s="29">
        <v>15918729.9999</v>
      </c>
      <c r="BA51" s="29">
        <v>31761129.9991</v>
      </c>
      <c r="BB51">
        <v>0.35</v>
      </c>
      <c r="BC51" s="25">
        <v>-0.23910000000000001</v>
      </c>
      <c r="BD51">
        <v>5.5134999999999996</v>
      </c>
      <c r="BE51">
        <v>0</v>
      </c>
      <c r="BF51">
        <v>0.70830000000000004</v>
      </c>
      <c r="BG51">
        <v>0</v>
      </c>
    </row>
    <row r="52" spans="1:59" x14ac:dyDescent="0.35">
      <c r="A52" t="s">
        <v>575</v>
      </c>
      <c r="B52" s="18">
        <v>19</v>
      </c>
      <c r="C52" s="18">
        <v>-0.18</v>
      </c>
      <c r="D52" s="19">
        <v>-9.4000000000000004E-3</v>
      </c>
      <c r="E52" s="20">
        <v>19.2</v>
      </c>
      <c r="F52" s="18">
        <v>19</v>
      </c>
      <c r="G52" s="20">
        <v>19.5</v>
      </c>
      <c r="H52">
        <v>19.18</v>
      </c>
      <c r="I52" s="16">
        <v>9700</v>
      </c>
      <c r="J52" s="16">
        <v>186194</v>
      </c>
      <c r="K52" s="31">
        <v>0</v>
      </c>
      <c r="L52">
        <v>29.7</v>
      </c>
      <c r="M52">
        <v>14</v>
      </c>
      <c r="N52">
        <v>18.899999999999999</v>
      </c>
      <c r="O52">
        <v>17.649999999999999</v>
      </c>
      <c r="P52">
        <v>19.98</v>
      </c>
      <c r="Q52">
        <v>20.8</v>
      </c>
      <c r="R52" s="22">
        <v>18.995000000000001</v>
      </c>
      <c r="S52" s="23">
        <v>19.484999999999999</v>
      </c>
      <c r="T52" s="23">
        <v>19.4648</v>
      </c>
      <c r="U52" s="22">
        <v>17.8948</v>
      </c>
      <c r="V52" s="23">
        <v>19.152210887900001</v>
      </c>
      <c r="W52" s="23">
        <v>19.272119823000001</v>
      </c>
      <c r="X52" s="23">
        <v>19.146445976799999</v>
      </c>
      <c r="Y52" s="22">
        <v>18.553754713699998</v>
      </c>
      <c r="Z52" s="22" t="s">
        <v>551</v>
      </c>
      <c r="AA52" s="24" t="s">
        <v>558</v>
      </c>
      <c r="AB52" s="24" t="s">
        <v>558</v>
      </c>
      <c r="AC52" s="23">
        <v>48.380406192999999</v>
      </c>
      <c r="AD52" s="24" t="s">
        <v>552</v>
      </c>
      <c r="AE52" s="24">
        <v>-6.5865970499999996E-2</v>
      </c>
      <c r="AF52" s="25">
        <v>3.0099999999999998E-2</v>
      </c>
      <c r="AG52" t="s">
        <v>552</v>
      </c>
      <c r="AH52" s="24">
        <v>29.734719657999999</v>
      </c>
      <c r="AI52" s="23">
        <v>41.333333333399999</v>
      </c>
      <c r="AJ52" s="23">
        <v>-65.333333333300004</v>
      </c>
      <c r="AK52" s="36">
        <v>5950</v>
      </c>
      <c r="AL52" s="36">
        <v>8293</v>
      </c>
      <c r="AM52" s="36">
        <v>9320</v>
      </c>
      <c r="AN52" s="29">
        <v>101401.8</v>
      </c>
      <c r="AO52" s="29">
        <v>147741.866666666</v>
      </c>
      <c r="AP52" s="29">
        <v>168530.6</v>
      </c>
      <c r="AQ52" s="24" t="s">
        <v>555</v>
      </c>
      <c r="AR52" s="23" t="s">
        <v>554</v>
      </c>
      <c r="AS52" s="24" t="s">
        <v>555</v>
      </c>
      <c r="AT52" s="28">
        <v>-6.6299999999999998E-2</v>
      </c>
      <c r="AU52" s="27">
        <v>2.7E-2</v>
      </c>
      <c r="AV52" s="28">
        <v>-4.9000000000000002E-2</v>
      </c>
      <c r="AW52" s="24">
        <v>0</v>
      </c>
      <c r="AX52" s="24">
        <v>0</v>
      </c>
      <c r="AY52" s="29">
        <v>35497.9997</v>
      </c>
      <c r="AZ52" s="29">
        <v>37477.9997</v>
      </c>
      <c r="BA52" s="29">
        <v>4430342.9993000003</v>
      </c>
      <c r="BB52">
        <v>0.21</v>
      </c>
      <c r="BC52" s="25">
        <v>20</v>
      </c>
      <c r="BD52">
        <v>90.476190476200003</v>
      </c>
      <c r="BE52">
        <v>0</v>
      </c>
      <c r="BF52">
        <v>1.7690875233000001</v>
      </c>
      <c r="BG52">
        <v>0</v>
      </c>
    </row>
    <row r="53" spans="1:59" x14ac:dyDescent="0.35">
      <c r="A53" t="s">
        <v>117</v>
      </c>
      <c r="B53" s="20">
        <v>1.0900000000000001</v>
      </c>
      <c r="C53" s="20">
        <v>0.02</v>
      </c>
      <c r="D53" s="34">
        <v>1.8700000000000001E-2</v>
      </c>
      <c r="E53" s="31">
        <v>1.07</v>
      </c>
      <c r="F53" s="18">
        <v>1.05</v>
      </c>
      <c r="G53" s="20">
        <v>1.0900000000000001</v>
      </c>
      <c r="H53">
        <v>1.07</v>
      </c>
      <c r="I53" s="16">
        <v>349000</v>
      </c>
      <c r="J53" s="16">
        <v>369380</v>
      </c>
      <c r="K53" s="31">
        <v>0</v>
      </c>
      <c r="L53">
        <v>1.65</v>
      </c>
      <c r="M53">
        <v>1.05</v>
      </c>
      <c r="N53">
        <v>1.06</v>
      </c>
      <c r="O53">
        <v>1.0142</v>
      </c>
      <c r="P53">
        <v>1.1000000000000001</v>
      </c>
      <c r="Q53">
        <v>1.1399999999999999</v>
      </c>
      <c r="R53" s="23">
        <v>1.101</v>
      </c>
      <c r="S53" s="23">
        <v>1.1344000000000001</v>
      </c>
      <c r="T53" s="23">
        <v>1.2070000000000001</v>
      </c>
      <c r="U53" s="23">
        <v>1.3322695</v>
      </c>
      <c r="V53" s="23">
        <v>1.1008456755</v>
      </c>
      <c r="W53" s="23">
        <v>1.1373508153</v>
      </c>
      <c r="X53" s="23">
        <v>1.2001512259</v>
      </c>
      <c r="Y53" s="23">
        <v>1.2472773292999999</v>
      </c>
      <c r="Z53" s="23" t="s">
        <v>480</v>
      </c>
      <c r="AA53" s="23" t="s">
        <v>480</v>
      </c>
      <c r="AB53" s="23" t="s">
        <v>480</v>
      </c>
      <c r="AC53" s="23">
        <v>46.326525445599998</v>
      </c>
      <c r="AD53" s="24" t="s">
        <v>552</v>
      </c>
      <c r="AE53" s="24">
        <v>-1.49639839E-2</v>
      </c>
      <c r="AF53" s="25">
        <v>3.2500000000000001E-2</v>
      </c>
      <c r="AG53" t="s">
        <v>552</v>
      </c>
      <c r="AH53" s="23">
        <v>-98.611111111100001</v>
      </c>
      <c r="AI53" s="24">
        <v>34.814814814800002</v>
      </c>
      <c r="AJ53" s="22">
        <v>-55.555555555600002</v>
      </c>
      <c r="AK53" s="26">
        <v>479400</v>
      </c>
      <c r="AL53" s="26">
        <v>502067</v>
      </c>
      <c r="AM53" s="26">
        <v>439250</v>
      </c>
      <c r="AN53" s="30">
        <v>280960</v>
      </c>
      <c r="AO53" s="30">
        <v>387974</v>
      </c>
      <c r="AP53" s="30">
        <v>359993</v>
      </c>
      <c r="AQ53" s="24" t="s">
        <v>555</v>
      </c>
      <c r="AR53" s="24" t="s">
        <v>555</v>
      </c>
      <c r="AS53" s="24" t="s">
        <v>555</v>
      </c>
      <c r="AT53" s="28">
        <v>-6.8400000000000002E-2</v>
      </c>
      <c r="AU53" s="28">
        <v>-2.6800000000000001E-2</v>
      </c>
      <c r="AV53" s="27">
        <v>2.8299999999999999E-2</v>
      </c>
      <c r="AW53" s="29">
        <v>2160</v>
      </c>
      <c r="AX53" s="29">
        <v>69310</v>
      </c>
      <c r="AY53" s="29">
        <v>210449.9999</v>
      </c>
      <c r="AZ53" s="29">
        <v>278379.9999</v>
      </c>
      <c r="BA53" s="29">
        <v>3063202.9997</v>
      </c>
      <c r="BB53">
        <v>0.11</v>
      </c>
      <c r="BC53" s="25">
        <v>-8.3299999999999999E-2</v>
      </c>
      <c r="BD53">
        <v>9.9090909090999997</v>
      </c>
      <c r="BE53">
        <v>0</v>
      </c>
      <c r="BF53">
        <v>0.76760563380000002</v>
      </c>
      <c r="BG53">
        <v>0</v>
      </c>
    </row>
    <row r="54" spans="1:59" x14ac:dyDescent="0.35">
      <c r="A54" t="s">
        <v>101</v>
      </c>
      <c r="B54" s="20">
        <v>100.2</v>
      </c>
      <c r="C54" s="20">
        <v>0.25</v>
      </c>
      <c r="D54" s="34">
        <v>2.5000000000000001E-3</v>
      </c>
      <c r="E54" s="20">
        <v>100</v>
      </c>
      <c r="F54" s="31">
        <v>99.95</v>
      </c>
      <c r="G54" s="20">
        <v>101.8</v>
      </c>
      <c r="H54">
        <v>99.95</v>
      </c>
      <c r="I54" s="16">
        <v>190870</v>
      </c>
      <c r="J54" s="16">
        <v>19242404.5</v>
      </c>
      <c r="K54" s="21">
        <v>3977077.5</v>
      </c>
      <c r="L54">
        <v>113.4</v>
      </c>
      <c r="M54">
        <v>89</v>
      </c>
      <c r="N54">
        <v>99.82</v>
      </c>
      <c r="O54">
        <v>96.5</v>
      </c>
      <c r="P54">
        <v>102.3</v>
      </c>
      <c r="Q54">
        <v>111.5</v>
      </c>
      <c r="R54" s="23">
        <v>100.215</v>
      </c>
      <c r="S54" s="22">
        <v>99.721999999999994</v>
      </c>
      <c r="T54" s="23">
        <v>102.749</v>
      </c>
      <c r="U54" s="23">
        <v>102.40949999999999</v>
      </c>
      <c r="V54" s="23">
        <v>100.3559587634</v>
      </c>
      <c r="W54" s="23">
        <v>100.5325024914</v>
      </c>
      <c r="X54" s="23">
        <v>101.36824094649999</v>
      </c>
      <c r="Y54" s="23">
        <v>101.49059075700001</v>
      </c>
      <c r="Z54" s="22" t="s">
        <v>551</v>
      </c>
      <c r="AA54" s="24" t="s">
        <v>558</v>
      </c>
      <c r="AB54" s="24" t="s">
        <v>558</v>
      </c>
      <c r="AC54" s="23">
        <v>49.676913626400001</v>
      </c>
      <c r="AD54" s="24" t="s">
        <v>552</v>
      </c>
      <c r="AE54" s="24">
        <v>0.22545313410000001</v>
      </c>
      <c r="AF54" s="25">
        <v>1.5100000000000001E-2</v>
      </c>
      <c r="AG54" t="s">
        <v>481</v>
      </c>
      <c r="AH54" s="24">
        <v>48.1860980338</v>
      </c>
      <c r="AI54" s="23">
        <v>50.438596491200002</v>
      </c>
      <c r="AJ54" s="22">
        <v>-63.157894736800003</v>
      </c>
      <c r="AK54" s="36">
        <v>165517</v>
      </c>
      <c r="AL54" s="26">
        <v>196483</v>
      </c>
      <c r="AM54" s="26">
        <v>278120</v>
      </c>
      <c r="AN54" s="29">
        <v>15321404.1</v>
      </c>
      <c r="AO54" s="30">
        <v>18784932.566666599</v>
      </c>
      <c r="AP54" s="30">
        <v>27151505.925000001</v>
      </c>
      <c r="AQ54" s="22" t="s">
        <v>574</v>
      </c>
      <c r="AR54" s="24" t="s">
        <v>555</v>
      </c>
      <c r="AS54" s="24" t="s">
        <v>555</v>
      </c>
      <c r="AT54" s="27">
        <v>2E-3</v>
      </c>
      <c r="AU54" s="27">
        <v>1.11E-2</v>
      </c>
      <c r="AV54" s="27">
        <v>1E-3</v>
      </c>
      <c r="AW54" s="29">
        <v>22958242.5</v>
      </c>
      <c r="AX54" s="29">
        <v>88054332</v>
      </c>
      <c r="AY54" s="29">
        <v>158335869.5</v>
      </c>
      <c r="AZ54" s="29">
        <v>147050880.5</v>
      </c>
      <c r="BA54" s="29">
        <v>1345752430.5002999</v>
      </c>
      <c r="BB54">
        <v>11.61</v>
      </c>
      <c r="BC54" s="25">
        <v>-0.11310000000000001</v>
      </c>
      <c r="BD54">
        <v>8.6304909560999992</v>
      </c>
      <c r="BE54">
        <v>0</v>
      </c>
      <c r="BF54">
        <v>1.6764263008</v>
      </c>
      <c r="BG54">
        <v>0</v>
      </c>
    </row>
    <row r="55" spans="1:59" x14ac:dyDescent="0.35">
      <c r="A55" t="s">
        <v>119</v>
      </c>
      <c r="B55" s="20">
        <v>0.23799999999999999</v>
      </c>
      <c r="C55" s="20">
        <v>4.0000000000000001E-3</v>
      </c>
      <c r="D55" s="34">
        <v>1.7100000000000001E-2</v>
      </c>
      <c r="E55" s="20">
        <v>0.23799999999999999</v>
      </c>
      <c r="F55" s="18">
        <v>0.23200000000000001</v>
      </c>
      <c r="G55" s="20">
        <v>0.24</v>
      </c>
      <c r="H55">
        <v>0.23400000000000001</v>
      </c>
      <c r="I55" s="16">
        <v>6330000</v>
      </c>
      <c r="J55" s="16">
        <v>1488180</v>
      </c>
      <c r="K55" s="21">
        <v>23600</v>
      </c>
      <c r="L55">
        <v>0.28000000000000003</v>
      </c>
      <c r="M55">
        <v>0.153</v>
      </c>
      <c r="N55">
        <v>0.22950000000000001</v>
      </c>
      <c r="O55">
        <v>0.2165</v>
      </c>
      <c r="P55">
        <v>0.24199999999999999</v>
      </c>
      <c r="Q55">
        <v>0.26</v>
      </c>
      <c r="R55" s="23">
        <v>0.23985000000000001</v>
      </c>
      <c r="S55" s="22">
        <v>0.22567999999999999</v>
      </c>
      <c r="T55" s="22">
        <v>0.22014</v>
      </c>
      <c r="U55" s="22">
        <v>0.20579500000000001</v>
      </c>
      <c r="V55" s="22">
        <v>0.23616417479999999</v>
      </c>
      <c r="W55" s="22">
        <v>0.22877636430000001</v>
      </c>
      <c r="X55" s="22">
        <v>0.22103142519999999</v>
      </c>
      <c r="Y55" s="22">
        <v>0.20791463439999999</v>
      </c>
      <c r="Z55" s="24" t="s">
        <v>558</v>
      </c>
      <c r="AA55" s="22" t="s">
        <v>551</v>
      </c>
      <c r="AB55" s="24" t="s">
        <v>558</v>
      </c>
      <c r="AC55" s="22">
        <v>53.346807796900002</v>
      </c>
      <c r="AD55" s="24" t="s">
        <v>552</v>
      </c>
      <c r="AE55" s="24">
        <v>4.6311236000000002E-3</v>
      </c>
      <c r="AF55" s="25">
        <v>3.9300000000000002E-2</v>
      </c>
      <c r="AG55" t="s">
        <v>552</v>
      </c>
      <c r="AH55" s="23">
        <v>-51.5639314226</v>
      </c>
      <c r="AI55" s="24">
        <v>18.253968254</v>
      </c>
      <c r="AJ55" s="22">
        <v>-76.190476190499993</v>
      </c>
      <c r="AK55" s="26">
        <v>42809000</v>
      </c>
      <c r="AL55" s="26">
        <v>42851333</v>
      </c>
      <c r="AM55" s="26">
        <v>41779000</v>
      </c>
      <c r="AN55" s="30">
        <v>9573105</v>
      </c>
      <c r="AO55" s="30">
        <v>9907427.3333333302</v>
      </c>
      <c r="AP55" s="30">
        <v>9704460.5</v>
      </c>
      <c r="AQ55" s="24" t="s">
        <v>562</v>
      </c>
      <c r="AR55" s="24" t="s">
        <v>555</v>
      </c>
      <c r="AS55" s="24" t="s">
        <v>555</v>
      </c>
      <c r="AT55" s="27">
        <v>3.9300000000000002E-2</v>
      </c>
      <c r="AU55" s="33">
        <v>0</v>
      </c>
      <c r="AV55" s="27">
        <v>3.0300000000000001E-2</v>
      </c>
      <c r="AW55" s="29">
        <v>5536310</v>
      </c>
      <c r="AX55" s="29">
        <v>6526860</v>
      </c>
      <c r="AY55" s="29">
        <v>7495560</v>
      </c>
      <c r="AZ55" s="29">
        <v>12492370</v>
      </c>
      <c r="BA55" s="29">
        <v>32431830.000100002</v>
      </c>
      <c r="BB55">
        <v>0</v>
      </c>
      <c r="BC55" s="25">
        <v>0</v>
      </c>
      <c r="BD55">
        <v>0</v>
      </c>
      <c r="BE55">
        <v>0</v>
      </c>
      <c r="BF55">
        <v>1.8307692308000001</v>
      </c>
      <c r="BG55">
        <v>0</v>
      </c>
    </row>
    <row r="56" spans="1:59" x14ac:dyDescent="0.35">
      <c r="A56" t="s">
        <v>591</v>
      </c>
      <c r="B56" s="31">
        <v>8.91</v>
      </c>
      <c r="C56" s="31">
        <v>0</v>
      </c>
      <c r="D56" s="32">
        <v>0</v>
      </c>
      <c r="E56" s="31">
        <v>8.91</v>
      </c>
      <c r="F56" s="31">
        <v>8.91</v>
      </c>
      <c r="G56" s="31">
        <v>8.91</v>
      </c>
      <c r="H56">
        <v>8.91</v>
      </c>
      <c r="I56">
        <v>600</v>
      </c>
      <c r="J56" s="16">
        <v>5346</v>
      </c>
      <c r="K56" s="31">
        <v>0</v>
      </c>
      <c r="L56">
        <v>10.96</v>
      </c>
      <c r="M56">
        <v>8.0500000000000007</v>
      </c>
      <c r="N56">
        <v>8.6999999999999993</v>
      </c>
      <c r="O56">
        <v>8.1999999999999993</v>
      </c>
      <c r="P56">
        <v>9.07</v>
      </c>
      <c r="Q56">
        <v>9.3800000000000008</v>
      </c>
      <c r="R56" s="22">
        <v>8.8450000000000006</v>
      </c>
      <c r="S56" s="22">
        <v>8.9019999999999992</v>
      </c>
      <c r="T56" s="23">
        <v>9.0500000000000007</v>
      </c>
      <c r="U56" s="23">
        <v>9.4612999999999996</v>
      </c>
      <c r="V56" s="22">
        <v>8.8475336450000004</v>
      </c>
      <c r="W56" s="23">
        <v>8.9142607827999996</v>
      </c>
      <c r="X56" s="23">
        <v>9.0746657115999998</v>
      </c>
      <c r="Y56" s="23">
        <v>9.3171551334</v>
      </c>
      <c r="Z56" s="24" t="s">
        <v>558</v>
      </c>
      <c r="AA56" s="24" t="s">
        <v>558</v>
      </c>
      <c r="AB56" s="24" t="s">
        <v>558</v>
      </c>
      <c r="AC56" s="22">
        <v>52.3461934137</v>
      </c>
      <c r="AD56" s="24" t="s">
        <v>552</v>
      </c>
      <c r="AE56" s="24">
        <v>-3.0322588599999999E-2</v>
      </c>
      <c r="AF56" s="25">
        <v>1.32E-2</v>
      </c>
      <c r="AG56" t="s">
        <v>481</v>
      </c>
      <c r="AH56" s="22">
        <v>57.9391272461</v>
      </c>
      <c r="AI56" s="22">
        <v>42.307692307700002</v>
      </c>
      <c r="AJ56" s="24">
        <v>-44.2307692308</v>
      </c>
      <c r="AK56" s="26">
        <v>29900</v>
      </c>
      <c r="AL56" s="26">
        <v>24993</v>
      </c>
      <c r="AM56" s="26">
        <v>21190</v>
      </c>
      <c r="AN56" s="30">
        <v>263052.40000000002</v>
      </c>
      <c r="AO56" s="30">
        <v>220073.4</v>
      </c>
      <c r="AP56" s="30">
        <v>186643.9</v>
      </c>
      <c r="AQ56" s="22" t="s">
        <v>556</v>
      </c>
      <c r="AR56" s="22" t="s">
        <v>557</v>
      </c>
      <c r="AS56" s="22" t="s">
        <v>569</v>
      </c>
      <c r="AT56" s="27">
        <v>3.1300000000000001E-2</v>
      </c>
      <c r="AU56" s="27">
        <v>1.2500000000000001E-2</v>
      </c>
      <c r="AV56" s="27">
        <v>2.41E-2</v>
      </c>
      <c r="AW56" s="24">
        <v>0</v>
      </c>
      <c r="AX56" s="29">
        <v>8800</v>
      </c>
      <c r="AY56" s="29">
        <v>43024.999900000003</v>
      </c>
      <c r="AZ56" s="29">
        <v>4424.9998999999998</v>
      </c>
      <c r="BA56" s="29">
        <v>1041626.9998</v>
      </c>
      <c r="BB56">
        <v>0.21</v>
      </c>
      <c r="BC56" s="25">
        <v>-0.36359999999999998</v>
      </c>
      <c r="BD56">
        <v>42.428571428600002</v>
      </c>
      <c r="BE56">
        <v>0</v>
      </c>
      <c r="BF56">
        <v>1.0972906404</v>
      </c>
      <c r="BG56">
        <v>0</v>
      </c>
    </row>
    <row r="57" spans="1:59" x14ac:dyDescent="0.35">
      <c r="A57" t="s">
        <v>103</v>
      </c>
      <c r="B57" s="20">
        <v>6</v>
      </c>
      <c r="C57" s="20">
        <v>0.1</v>
      </c>
      <c r="D57" s="34">
        <v>1.6899999999999998E-2</v>
      </c>
      <c r="E57" s="18">
        <v>5.87</v>
      </c>
      <c r="F57" s="18">
        <v>5.7</v>
      </c>
      <c r="G57" s="20">
        <v>6</v>
      </c>
      <c r="H57">
        <v>5.9</v>
      </c>
      <c r="I57" s="16">
        <v>350600</v>
      </c>
      <c r="J57" s="16">
        <v>2086080</v>
      </c>
      <c r="K57" s="21">
        <v>840822</v>
      </c>
      <c r="L57">
        <v>6</v>
      </c>
      <c r="M57">
        <v>5.01</v>
      </c>
      <c r="N57">
        <v>5.65</v>
      </c>
      <c r="O57">
        <v>5.42</v>
      </c>
      <c r="P57">
        <v>6</v>
      </c>
      <c r="Q57">
        <v>6</v>
      </c>
      <c r="R57" s="22">
        <v>5.8630000000000004</v>
      </c>
      <c r="S57" s="22">
        <v>5.7321999999999997</v>
      </c>
      <c r="T57" s="22">
        <v>5.5590000000000002</v>
      </c>
      <c r="U57" s="22">
        <v>5.4198500000000003</v>
      </c>
      <c r="V57" s="22">
        <v>5.8500790351000003</v>
      </c>
      <c r="W57" s="22">
        <v>5.7454091341</v>
      </c>
      <c r="X57" s="22">
        <v>5.6147966074999998</v>
      </c>
      <c r="Y57" s="22">
        <v>5.4675257389</v>
      </c>
      <c r="Z57" s="24" t="s">
        <v>558</v>
      </c>
      <c r="AA57" s="24" t="s">
        <v>558</v>
      </c>
      <c r="AB57" s="24" t="s">
        <v>558</v>
      </c>
      <c r="AC57" s="22">
        <v>70.363468294399993</v>
      </c>
      <c r="AD57" s="23" t="s">
        <v>567</v>
      </c>
      <c r="AE57" s="24">
        <v>4.31968779E-2</v>
      </c>
      <c r="AF57" s="25">
        <v>2.8000000000000001E-2</v>
      </c>
      <c r="AG57" t="s">
        <v>481</v>
      </c>
      <c r="AH57" s="22">
        <v>156.7648527209</v>
      </c>
      <c r="AI57" s="22">
        <v>92.210884353699996</v>
      </c>
      <c r="AJ57" s="22">
        <v>0</v>
      </c>
      <c r="AK57" s="36">
        <v>169550</v>
      </c>
      <c r="AL57" s="36">
        <v>141887</v>
      </c>
      <c r="AM57" s="36">
        <v>131405</v>
      </c>
      <c r="AN57" s="29">
        <v>962126.2</v>
      </c>
      <c r="AO57" s="29">
        <v>810371.46666666598</v>
      </c>
      <c r="AP57" s="29">
        <v>753528.45</v>
      </c>
      <c r="AQ57" s="24" t="s">
        <v>555</v>
      </c>
      <c r="AR57" s="24" t="s">
        <v>555</v>
      </c>
      <c r="AS57" s="24" t="s">
        <v>555</v>
      </c>
      <c r="AT57" s="27">
        <v>4.3499999999999997E-2</v>
      </c>
      <c r="AU57" s="27">
        <v>2.0400000000000001E-2</v>
      </c>
      <c r="AV57" s="27">
        <v>3.4500000000000003E-2</v>
      </c>
      <c r="AW57" s="29">
        <v>2115590.9997</v>
      </c>
      <c r="AX57" s="29">
        <v>2735137.9994000001</v>
      </c>
      <c r="AY57" s="29">
        <v>5698715.9994000001</v>
      </c>
      <c r="AZ57" s="29">
        <v>9618812.9993999992</v>
      </c>
      <c r="BA57" s="29">
        <v>2805314</v>
      </c>
      <c r="BB57">
        <v>0.22</v>
      </c>
      <c r="BC57" s="25">
        <v>-0.3125</v>
      </c>
      <c r="BD57">
        <v>27.272727272699999</v>
      </c>
      <c r="BE57">
        <v>0</v>
      </c>
      <c r="BF57">
        <v>1.6438356164000001</v>
      </c>
      <c r="BG57">
        <v>0</v>
      </c>
    </row>
    <row r="58" spans="1:59" x14ac:dyDescent="0.35">
      <c r="A58" t="s">
        <v>122</v>
      </c>
      <c r="B58" s="18">
        <v>35.6</v>
      </c>
      <c r="C58" s="18">
        <v>-0.5</v>
      </c>
      <c r="D58" s="19">
        <v>-1.3899999999999999E-2</v>
      </c>
      <c r="E58" s="18">
        <v>36.049999999999997</v>
      </c>
      <c r="F58" s="18">
        <v>35.450000000000003</v>
      </c>
      <c r="G58" s="31">
        <v>36.1</v>
      </c>
      <c r="H58">
        <v>36.1</v>
      </c>
      <c r="I58" s="16">
        <v>111700</v>
      </c>
      <c r="J58" s="16">
        <v>3992915</v>
      </c>
      <c r="K58" s="21">
        <v>469034.99969999999</v>
      </c>
      <c r="L58">
        <v>37.5</v>
      </c>
      <c r="M58">
        <v>31.944400000000002</v>
      </c>
      <c r="N58">
        <v>35.520000000000003</v>
      </c>
      <c r="O58">
        <v>34.35</v>
      </c>
      <c r="P58">
        <v>36.32</v>
      </c>
      <c r="Q58">
        <v>37.32</v>
      </c>
      <c r="R58" s="23">
        <v>36.215000000000003</v>
      </c>
      <c r="S58" s="22">
        <v>35.122</v>
      </c>
      <c r="T58" s="22">
        <v>34.223647999999997</v>
      </c>
      <c r="U58" s="22">
        <v>33.9173805</v>
      </c>
      <c r="V58" s="23">
        <v>36.016933354000003</v>
      </c>
      <c r="W58" s="22">
        <v>35.480779257499997</v>
      </c>
      <c r="X58" s="22">
        <v>35.218459183199997</v>
      </c>
      <c r="Y58" s="22">
        <v>35.428627849599998</v>
      </c>
      <c r="Z58" s="24" t="s">
        <v>558</v>
      </c>
      <c r="AA58" s="22" t="s">
        <v>551</v>
      </c>
      <c r="AB58" s="24" t="s">
        <v>558</v>
      </c>
      <c r="AC58" s="23">
        <v>45.057330536599999</v>
      </c>
      <c r="AD58" s="24" t="s">
        <v>552</v>
      </c>
      <c r="AE58" s="23">
        <v>0.26025377230000002</v>
      </c>
      <c r="AF58" s="25">
        <v>1.24E-2</v>
      </c>
      <c r="AG58" t="s">
        <v>481</v>
      </c>
      <c r="AH58" s="23">
        <v>-92.888471177900001</v>
      </c>
      <c r="AI58" s="23">
        <v>45.604048070799998</v>
      </c>
      <c r="AJ58" s="23">
        <v>-74.193548387099995</v>
      </c>
      <c r="AK58" s="26">
        <v>255420</v>
      </c>
      <c r="AL58" s="26">
        <v>256100</v>
      </c>
      <c r="AM58" s="26">
        <v>241565</v>
      </c>
      <c r="AN58" s="30">
        <v>7966186.5</v>
      </c>
      <c r="AO58" s="30">
        <v>8368065</v>
      </c>
      <c r="AP58" s="30">
        <v>8097382.75</v>
      </c>
      <c r="AQ58" s="23" t="s">
        <v>553</v>
      </c>
      <c r="AR58" s="24" t="s">
        <v>555</v>
      </c>
      <c r="AS58" s="24" t="s">
        <v>555</v>
      </c>
      <c r="AT58" s="27">
        <v>6.9099999999999995E-2</v>
      </c>
      <c r="AU58" s="28">
        <v>-1.9300000000000001E-2</v>
      </c>
      <c r="AV58" s="28">
        <v>-1.11E-2</v>
      </c>
      <c r="AW58" s="29">
        <v>10929724.999700001</v>
      </c>
      <c r="AX58" s="29">
        <v>47488344.999399997</v>
      </c>
      <c r="AY58" s="29">
        <v>112884804.9989</v>
      </c>
      <c r="AZ58" s="29">
        <v>158508699.99880001</v>
      </c>
      <c r="BA58" s="29">
        <v>876117828.04649997</v>
      </c>
      <c r="BB58">
        <v>3.25</v>
      </c>
      <c r="BC58" s="25">
        <v>-3.0999999999999999E-3</v>
      </c>
      <c r="BD58">
        <v>10.953846153800001</v>
      </c>
      <c r="BE58">
        <v>0</v>
      </c>
      <c r="BF58">
        <v>1.0742305371</v>
      </c>
      <c r="BG58">
        <v>0</v>
      </c>
    </row>
    <row r="59" spans="1:59" x14ac:dyDescent="0.35">
      <c r="A59" t="s">
        <v>5</v>
      </c>
      <c r="B59" s="18">
        <v>4.0199999999999996</v>
      </c>
      <c r="C59" s="18">
        <v>-0.06</v>
      </c>
      <c r="D59" s="19">
        <v>-1.47E-2</v>
      </c>
      <c r="E59" s="31">
        <v>4.08</v>
      </c>
      <c r="F59" s="18">
        <v>4</v>
      </c>
      <c r="G59" s="20">
        <v>4.0999999999999996</v>
      </c>
      <c r="H59">
        <v>4.08</v>
      </c>
      <c r="I59" s="16">
        <v>3936000</v>
      </c>
      <c r="J59" s="16">
        <v>15938130</v>
      </c>
      <c r="K59" s="35">
        <v>-2910660</v>
      </c>
      <c r="L59">
        <v>9.89</v>
      </c>
      <c r="M59">
        <v>3.96</v>
      </c>
      <c r="N59">
        <v>4</v>
      </c>
      <c r="O59">
        <v>3.98</v>
      </c>
      <c r="P59">
        <v>4.12</v>
      </c>
      <c r="Q59">
        <v>4.8</v>
      </c>
      <c r="R59" s="23">
        <v>4.2515000000000001</v>
      </c>
      <c r="S59" s="23">
        <v>4.6841999999999997</v>
      </c>
      <c r="T59" s="23">
        <v>4.7088000000000001</v>
      </c>
      <c r="U59" s="23">
        <v>5.7351000000000001</v>
      </c>
      <c r="V59" s="23">
        <v>4.2598699460000002</v>
      </c>
      <c r="W59" s="23">
        <v>4.5350844947000004</v>
      </c>
      <c r="X59" s="23">
        <v>4.9161244727</v>
      </c>
      <c r="Y59" s="23">
        <v>5.9791181183999997</v>
      </c>
      <c r="Z59" s="23" t="s">
        <v>480</v>
      </c>
      <c r="AA59" s="23" t="s">
        <v>480</v>
      </c>
      <c r="AB59" s="24" t="s">
        <v>558</v>
      </c>
      <c r="AC59" s="23">
        <v>33.693018073300003</v>
      </c>
      <c r="AD59" s="24" t="s">
        <v>552</v>
      </c>
      <c r="AE59" s="24">
        <v>-0.20445483010000001</v>
      </c>
      <c r="AF59" s="25">
        <v>3.78E-2</v>
      </c>
      <c r="AG59" t="s">
        <v>552</v>
      </c>
      <c r="AH59" s="23">
        <v>-76.905728461899997</v>
      </c>
      <c r="AI59" s="24">
        <v>15.487421383699999</v>
      </c>
      <c r="AJ59" s="23">
        <v>-88.679245283</v>
      </c>
      <c r="AK59" s="26">
        <v>6287800</v>
      </c>
      <c r="AL59" s="26">
        <v>6236733</v>
      </c>
      <c r="AM59" s="26">
        <v>6076500</v>
      </c>
      <c r="AN59" s="30">
        <v>23957377</v>
      </c>
      <c r="AO59" s="30">
        <v>24796737.333333299</v>
      </c>
      <c r="AP59" s="30">
        <v>24984380</v>
      </c>
      <c r="AQ59" s="24" t="s">
        <v>555</v>
      </c>
      <c r="AR59" s="23" t="s">
        <v>554</v>
      </c>
      <c r="AS59" s="24" t="s">
        <v>555</v>
      </c>
      <c r="AT59" s="28">
        <v>-0.1762</v>
      </c>
      <c r="AU59" s="28">
        <v>-4.2900000000000001E-2</v>
      </c>
      <c r="AV59" s="27">
        <v>2.5000000000000001E-3</v>
      </c>
      <c r="AW59" s="30">
        <v>-13477199.999500001</v>
      </c>
      <c r="AX59" s="30">
        <v>-97886170</v>
      </c>
      <c r="AY59" s="30">
        <v>-91058339.000200003</v>
      </c>
      <c r="AZ59" s="30">
        <v>-147209641.9998</v>
      </c>
      <c r="BA59" s="30">
        <v>-1775113445.0012</v>
      </c>
      <c r="BB59">
        <v>0.13</v>
      </c>
      <c r="BC59" s="25">
        <v>-0.85709999999999997</v>
      </c>
      <c r="BD59">
        <v>30.923076923099998</v>
      </c>
      <c r="BE59">
        <v>0</v>
      </c>
      <c r="BF59">
        <v>0.70899470899999995</v>
      </c>
      <c r="BG59">
        <v>0</v>
      </c>
    </row>
    <row r="60" spans="1:59" x14ac:dyDescent="0.35">
      <c r="A60" t="s">
        <v>126</v>
      </c>
      <c r="B60" s="20">
        <v>62</v>
      </c>
      <c r="C60" s="20">
        <v>1</v>
      </c>
      <c r="D60" s="34">
        <v>1.6400000000000001E-2</v>
      </c>
      <c r="E60" s="20">
        <v>62</v>
      </c>
      <c r="F60" s="20">
        <v>61.5</v>
      </c>
      <c r="G60" s="20">
        <v>62.55</v>
      </c>
      <c r="H60">
        <v>61</v>
      </c>
      <c r="I60" s="16">
        <v>133870</v>
      </c>
      <c r="J60" s="16">
        <v>8233451</v>
      </c>
      <c r="K60" s="21">
        <v>9225</v>
      </c>
      <c r="L60">
        <v>80</v>
      </c>
      <c r="M60">
        <v>47.541699999999999</v>
      </c>
      <c r="N60">
        <v>61</v>
      </c>
      <c r="O60">
        <v>59.166699999999999</v>
      </c>
      <c r="P60">
        <v>63.58</v>
      </c>
      <c r="Q60">
        <v>65.95</v>
      </c>
      <c r="R60" s="23">
        <v>62.61</v>
      </c>
      <c r="S60" s="23">
        <v>63.162999999999997</v>
      </c>
      <c r="T60" s="23">
        <v>64.146000000000001</v>
      </c>
      <c r="U60" s="23">
        <v>64.262001499999997</v>
      </c>
      <c r="V60" s="23">
        <v>62.577462701199998</v>
      </c>
      <c r="W60" s="23">
        <v>63.180325054800001</v>
      </c>
      <c r="X60" s="23">
        <v>63.572204325900003</v>
      </c>
      <c r="Y60" s="22">
        <v>61.944227173599998</v>
      </c>
      <c r="Z60" s="24" t="s">
        <v>558</v>
      </c>
      <c r="AA60" s="24" t="s">
        <v>558</v>
      </c>
      <c r="AB60" s="24" t="s">
        <v>558</v>
      </c>
      <c r="AC60" s="23">
        <v>46.643121822099999</v>
      </c>
      <c r="AD60" s="24" t="s">
        <v>552</v>
      </c>
      <c r="AE60" s="23">
        <v>-0.22144340370000001</v>
      </c>
      <c r="AF60" s="25">
        <v>2.69E-2</v>
      </c>
      <c r="AG60" t="s">
        <v>481</v>
      </c>
      <c r="AH60" s="24">
        <v>-38.042269187999999</v>
      </c>
      <c r="AI60" s="24">
        <v>0</v>
      </c>
      <c r="AJ60" s="22">
        <v>-74.358974359000001</v>
      </c>
      <c r="AK60" s="36">
        <v>109016</v>
      </c>
      <c r="AL60" s="36">
        <v>104623</v>
      </c>
      <c r="AM60" s="26">
        <v>260342</v>
      </c>
      <c r="AN60" s="29">
        <v>2137431.5</v>
      </c>
      <c r="AO60" s="29">
        <v>3392194.2</v>
      </c>
      <c r="AP60" s="30">
        <v>13820300.275</v>
      </c>
      <c r="AQ60" s="24" t="s">
        <v>562</v>
      </c>
      <c r="AR60" s="24" t="s">
        <v>555</v>
      </c>
      <c r="AS60" s="24" t="s">
        <v>555</v>
      </c>
      <c r="AT60" s="28">
        <v>-1.9E-2</v>
      </c>
      <c r="AU60" s="28">
        <v>-8.0000000000000002E-3</v>
      </c>
      <c r="AV60" s="27">
        <v>1.6400000000000001E-2</v>
      </c>
      <c r="AW60" s="29">
        <v>210565</v>
      </c>
      <c r="AX60" s="29">
        <v>10707105</v>
      </c>
      <c r="AY60" s="29">
        <v>28098434.5</v>
      </c>
      <c r="AZ60" s="29">
        <v>119199320.5</v>
      </c>
      <c r="BA60" s="29">
        <v>580811259.90030003</v>
      </c>
      <c r="BB60">
        <v>1.85</v>
      </c>
      <c r="BC60" s="25">
        <v>-8.8700000000000001E-2</v>
      </c>
      <c r="BD60">
        <v>33.513513513500001</v>
      </c>
      <c r="BE60">
        <v>0</v>
      </c>
      <c r="BF60">
        <v>5.9047619048</v>
      </c>
      <c r="BG60">
        <v>0</v>
      </c>
    </row>
    <row r="61" spans="1:59" x14ac:dyDescent="0.35">
      <c r="A61" t="s">
        <v>128</v>
      </c>
      <c r="B61" s="20">
        <v>190.8</v>
      </c>
      <c r="C61" s="20">
        <v>30</v>
      </c>
      <c r="D61" s="34">
        <v>0.18659999999999999</v>
      </c>
      <c r="E61" s="20">
        <v>189</v>
      </c>
      <c r="F61" s="20">
        <v>187.7</v>
      </c>
      <c r="G61" s="20">
        <v>190.8</v>
      </c>
      <c r="H61">
        <v>160.80000000000001</v>
      </c>
      <c r="I61" s="16">
        <v>2120</v>
      </c>
      <c r="J61" s="16">
        <v>403593</v>
      </c>
      <c r="K61" s="31">
        <v>0</v>
      </c>
      <c r="L61">
        <v>199.8</v>
      </c>
      <c r="M61">
        <v>151.1</v>
      </c>
      <c r="N61">
        <v>160.65</v>
      </c>
      <c r="O61">
        <v>155.19999999999999</v>
      </c>
      <c r="P61">
        <v>191.4</v>
      </c>
      <c r="Q61">
        <v>197.4</v>
      </c>
      <c r="R61" s="22">
        <v>178.58</v>
      </c>
      <c r="S61" s="22">
        <v>172.68</v>
      </c>
      <c r="T61" s="22">
        <v>172.893</v>
      </c>
      <c r="U61" s="22">
        <v>164.68950000000001</v>
      </c>
      <c r="V61" s="22">
        <v>179.336651905</v>
      </c>
      <c r="W61" s="22">
        <v>174.9354069096</v>
      </c>
      <c r="X61" s="22">
        <v>171.18243729790001</v>
      </c>
      <c r="Y61" s="22">
        <v>165.04501159040001</v>
      </c>
      <c r="Z61" s="22" t="s">
        <v>551</v>
      </c>
      <c r="AA61" s="22" t="s">
        <v>551</v>
      </c>
      <c r="AB61" s="24" t="s">
        <v>558</v>
      </c>
      <c r="AC61" s="22">
        <v>54.9783830079</v>
      </c>
      <c r="AD61" s="24" t="s">
        <v>552</v>
      </c>
      <c r="AE61" s="22">
        <v>3.3120043802999999</v>
      </c>
      <c r="AF61" s="25">
        <v>6.0100000000000001E-2</v>
      </c>
      <c r="AG61" t="s">
        <v>482</v>
      </c>
      <c r="AH61" s="22">
        <v>65.902578796599997</v>
      </c>
      <c r="AI61" s="23">
        <v>68.840579710100002</v>
      </c>
      <c r="AJ61" s="22">
        <v>-3.2608695652000002</v>
      </c>
      <c r="AK61" s="22">
        <v>382</v>
      </c>
      <c r="AL61" s="22">
        <v>303</v>
      </c>
      <c r="AM61" s="22">
        <v>255</v>
      </c>
      <c r="AN61" s="29">
        <v>72007.199999999997</v>
      </c>
      <c r="AO61" s="29">
        <v>55902.733333333301</v>
      </c>
      <c r="AP61" s="29">
        <v>46917.85</v>
      </c>
      <c r="AQ61" s="24" t="s">
        <v>555</v>
      </c>
      <c r="AR61" s="24" t="s">
        <v>555</v>
      </c>
      <c r="AS61" s="24" t="s">
        <v>555</v>
      </c>
      <c r="AT61" s="27">
        <v>1.49E-2</v>
      </c>
      <c r="AU61" s="27">
        <v>9.4999999999999998E-3</v>
      </c>
      <c r="AV61" s="27">
        <v>0.18659999999999999</v>
      </c>
      <c r="AW61" s="24">
        <v>0</v>
      </c>
      <c r="AX61" s="29">
        <v>33059</v>
      </c>
      <c r="AY61" s="29">
        <v>33059</v>
      </c>
      <c r="AZ61" s="29">
        <v>33059</v>
      </c>
      <c r="BA61" s="29">
        <v>19614</v>
      </c>
      <c r="BB61">
        <v>26.98</v>
      </c>
      <c r="BC61" s="25">
        <v>4.7576999999999998</v>
      </c>
      <c r="BD61">
        <v>7.0719051148999998</v>
      </c>
      <c r="BE61">
        <v>0</v>
      </c>
      <c r="BF61">
        <v>2.2300140252</v>
      </c>
      <c r="BG61">
        <v>0</v>
      </c>
    </row>
    <row r="62" spans="1:59" x14ac:dyDescent="0.35">
      <c r="A62" t="s">
        <v>649</v>
      </c>
      <c r="B62" s="18">
        <v>7.81</v>
      </c>
      <c r="C62" s="18">
        <v>-0.47</v>
      </c>
      <c r="D62" s="19">
        <v>-5.6800000000000003E-2</v>
      </c>
      <c r="E62" s="18">
        <v>8.25</v>
      </c>
      <c r="F62" s="18">
        <v>7.73</v>
      </c>
      <c r="G62" s="18">
        <v>8.25</v>
      </c>
      <c r="H62">
        <v>8.2799999999999994</v>
      </c>
      <c r="I62" s="16">
        <v>9751300</v>
      </c>
      <c r="J62" s="16">
        <v>76726467</v>
      </c>
      <c r="K62" s="35">
        <v>-5181432</v>
      </c>
      <c r="L62">
        <v>11.22</v>
      </c>
      <c r="M62">
        <v>7.73</v>
      </c>
      <c r="N62">
        <v>7.77</v>
      </c>
      <c r="O62">
        <v>7.77</v>
      </c>
      <c r="P62">
        <v>8.92</v>
      </c>
      <c r="Q62">
        <v>9.61</v>
      </c>
      <c r="R62" s="23">
        <v>8.8994999999999997</v>
      </c>
      <c r="S62" s="23">
        <v>8.7560000000000002</v>
      </c>
      <c r="T62" s="23">
        <v>9.1052999999999997</v>
      </c>
      <c r="U62" s="24">
        <v>0</v>
      </c>
      <c r="V62" s="23">
        <v>8.6985197545999995</v>
      </c>
      <c r="W62" s="23">
        <v>8.8380536723999992</v>
      </c>
      <c r="X62" s="23">
        <v>9.2057471080000006</v>
      </c>
      <c r="Y62" s="24">
        <v>0</v>
      </c>
      <c r="Z62" s="23" t="s">
        <v>480</v>
      </c>
      <c r="AA62" s="24" t="s">
        <v>558</v>
      </c>
      <c r="AB62" s="24" t="s">
        <v>558</v>
      </c>
      <c r="AC62" s="23">
        <v>27.546810514499999</v>
      </c>
      <c r="AD62" s="22" t="s">
        <v>577</v>
      </c>
      <c r="AE62" s="23">
        <v>-6.9249489000000001E-3</v>
      </c>
      <c r="AF62" s="25">
        <v>3.7999999999999999E-2</v>
      </c>
      <c r="AG62" t="s">
        <v>552</v>
      </c>
      <c r="AH62" s="23">
        <v>-236.2843889955</v>
      </c>
      <c r="AI62" s="24">
        <v>6.0210106586999999</v>
      </c>
      <c r="AJ62" s="24">
        <v>-95.555555555599994</v>
      </c>
      <c r="AK62" s="36">
        <v>2810130</v>
      </c>
      <c r="AL62" s="36">
        <v>2591033</v>
      </c>
      <c r="AM62" s="36">
        <v>2997975</v>
      </c>
      <c r="AN62" s="29">
        <v>19937643.800000001</v>
      </c>
      <c r="AO62" s="29">
        <v>19791005.199999999</v>
      </c>
      <c r="AP62" s="29">
        <v>24651684.649999999</v>
      </c>
      <c r="AQ62" s="23" t="s">
        <v>553</v>
      </c>
      <c r="AR62" s="24" t="s">
        <v>555</v>
      </c>
      <c r="AS62" s="24" t="s">
        <v>555</v>
      </c>
      <c r="AT62" s="28">
        <v>-0.1105</v>
      </c>
      <c r="AU62" s="28">
        <v>-0.16020000000000001</v>
      </c>
      <c r="AV62" s="28">
        <v>-9.7100000000000006E-2</v>
      </c>
      <c r="AW62" s="30">
        <v>-2984507.0003</v>
      </c>
      <c r="AX62" s="29">
        <v>7809553.9995999997</v>
      </c>
      <c r="AY62" s="30">
        <v>-1060814.0004</v>
      </c>
      <c r="AZ62" s="29">
        <v>41427185.999600001</v>
      </c>
      <c r="BA62" s="24">
        <v>0</v>
      </c>
      <c r="BB62">
        <v>0.4</v>
      </c>
      <c r="BC62" s="25">
        <v>0</v>
      </c>
      <c r="BD62">
        <v>19.524999999999999</v>
      </c>
      <c r="BE62">
        <v>0</v>
      </c>
      <c r="BF62">
        <v>1.0683994528</v>
      </c>
      <c r="BG62">
        <v>0</v>
      </c>
    </row>
    <row r="63" spans="1:59" x14ac:dyDescent="0.35">
      <c r="A63" t="s">
        <v>622</v>
      </c>
      <c r="B63" s="31">
        <v>4.46</v>
      </c>
      <c r="C63" s="31">
        <v>0</v>
      </c>
      <c r="D63" s="32">
        <v>0</v>
      </c>
      <c r="E63" s="20">
        <v>4.47</v>
      </c>
      <c r="F63" s="18">
        <v>4.4000000000000004</v>
      </c>
      <c r="G63" s="20">
        <v>4.55</v>
      </c>
      <c r="H63">
        <v>4.46</v>
      </c>
      <c r="I63" s="16">
        <v>1547000</v>
      </c>
      <c r="J63" s="16">
        <v>6871470</v>
      </c>
      <c r="K63" s="35">
        <v>-1723080</v>
      </c>
      <c r="L63">
        <v>5.98</v>
      </c>
      <c r="M63">
        <v>4.4000000000000004</v>
      </c>
      <c r="N63">
        <v>4.43</v>
      </c>
      <c r="O63">
        <v>4.43</v>
      </c>
      <c r="P63">
        <v>4.57</v>
      </c>
      <c r="Q63">
        <v>4.88</v>
      </c>
      <c r="R63" s="23">
        <v>4.6455000000000002</v>
      </c>
      <c r="S63" s="23">
        <v>4.7409999999999997</v>
      </c>
      <c r="T63" s="23">
        <v>4.8391999999999999</v>
      </c>
      <c r="U63" s="24">
        <v>0</v>
      </c>
      <c r="V63" s="23">
        <v>4.6237678672999998</v>
      </c>
      <c r="W63" s="23">
        <v>4.7251168123999996</v>
      </c>
      <c r="X63" s="23">
        <v>4.8309508043999996</v>
      </c>
      <c r="Y63" s="24">
        <v>0</v>
      </c>
      <c r="Z63" s="23" t="s">
        <v>480</v>
      </c>
      <c r="AA63" s="24" t="s">
        <v>558</v>
      </c>
      <c r="AB63" s="24" t="s">
        <v>558</v>
      </c>
      <c r="AC63" s="23">
        <v>31.5459498717</v>
      </c>
      <c r="AD63" s="24" t="s">
        <v>552</v>
      </c>
      <c r="AE63" s="24">
        <v>-6.5198313800000005E-2</v>
      </c>
      <c r="AF63" s="25">
        <v>2.8299999999999999E-2</v>
      </c>
      <c r="AG63" t="s">
        <v>481</v>
      </c>
      <c r="AH63" s="23">
        <v>-115.2620909354</v>
      </c>
      <c r="AI63" s="24">
        <v>19.047619047600001</v>
      </c>
      <c r="AJ63" s="24">
        <v>-82.857142857100001</v>
      </c>
      <c r="AK63" s="36">
        <v>1443700</v>
      </c>
      <c r="AL63" s="36">
        <v>1345200</v>
      </c>
      <c r="AM63" s="36">
        <v>1378850</v>
      </c>
      <c r="AN63" s="29">
        <v>6203474</v>
      </c>
      <c r="AO63" s="29">
        <v>5911842.6666666605</v>
      </c>
      <c r="AP63" s="29">
        <v>6184163</v>
      </c>
      <c r="AQ63" s="24" t="s">
        <v>555</v>
      </c>
      <c r="AR63" s="24" t="s">
        <v>555</v>
      </c>
      <c r="AS63" s="24" t="s">
        <v>555</v>
      </c>
      <c r="AT63" s="28">
        <v>-8.6099999999999996E-2</v>
      </c>
      <c r="AU63" s="28">
        <v>-3.6700000000000003E-2</v>
      </c>
      <c r="AV63" s="28">
        <v>-6.7000000000000002E-3</v>
      </c>
      <c r="AW63" s="30">
        <v>-475100</v>
      </c>
      <c r="AX63" s="29">
        <v>11322879</v>
      </c>
      <c r="AY63" s="29">
        <v>16753237</v>
      </c>
      <c r="AZ63" s="29">
        <v>40389867.000100002</v>
      </c>
      <c r="BA63" s="24">
        <v>0</v>
      </c>
      <c r="BB63">
        <v>0.76</v>
      </c>
      <c r="BC63" s="25">
        <v>-0.05</v>
      </c>
      <c r="BD63">
        <v>5.8684210525999996</v>
      </c>
      <c r="BE63">
        <v>0</v>
      </c>
      <c r="BF63">
        <v>1.6830188679</v>
      </c>
      <c r="BG63">
        <v>0</v>
      </c>
    </row>
    <row r="64" spans="1:59" x14ac:dyDescent="0.35">
      <c r="A64" t="s">
        <v>443</v>
      </c>
      <c r="B64" s="31">
        <v>16</v>
      </c>
      <c r="C64" s="31">
        <v>0</v>
      </c>
      <c r="D64" s="32">
        <v>0</v>
      </c>
      <c r="E64" s="31">
        <v>16</v>
      </c>
      <c r="F64" s="18">
        <v>15.9</v>
      </c>
      <c r="G64" s="20">
        <v>16.100000000000001</v>
      </c>
      <c r="H64">
        <v>16</v>
      </c>
      <c r="I64" s="16">
        <v>2914300</v>
      </c>
      <c r="J64" s="16">
        <v>46629382</v>
      </c>
      <c r="K64" s="21">
        <v>9827184</v>
      </c>
      <c r="L64">
        <v>19.2</v>
      </c>
      <c r="M64">
        <v>14</v>
      </c>
      <c r="N64">
        <v>15.31</v>
      </c>
      <c r="O64">
        <v>14.44</v>
      </c>
      <c r="P64">
        <v>16.05</v>
      </c>
      <c r="Q64">
        <v>16.649999999999999</v>
      </c>
      <c r="R64" s="22">
        <v>15.664999999999999</v>
      </c>
      <c r="S64" s="22">
        <v>15.834</v>
      </c>
      <c r="T64" s="22">
        <v>15.7776</v>
      </c>
      <c r="U64" s="23">
        <v>16.734999999999999</v>
      </c>
      <c r="V64" s="22">
        <v>15.665209556700001</v>
      </c>
      <c r="W64" s="22">
        <v>15.756567110100001</v>
      </c>
      <c r="X64" s="22">
        <v>15.983706553099999</v>
      </c>
      <c r="Y64" s="23">
        <v>16.252356409400001</v>
      </c>
      <c r="Z64" s="23" t="s">
        <v>480</v>
      </c>
      <c r="AA64" s="24" t="s">
        <v>558</v>
      </c>
      <c r="AB64" s="24" t="s">
        <v>558</v>
      </c>
      <c r="AC64" s="22">
        <v>57.854027789200003</v>
      </c>
      <c r="AD64" s="24" t="s">
        <v>552</v>
      </c>
      <c r="AE64" s="24">
        <v>-9.2748790600000006E-2</v>
      </c>
      <c r="AF64" s="25">
        <v>1.78E-2</v>
      </c>
      <c r="AG64" t="s">
        <v>481</v>
      </c>
      <c r="AH64" s="22">
        <v>66.213866194199994</v>
      </c>
      <c r="AI64" s="22">
        <v>91.470911797100001</v>
      </c>
      <c r="AJ64" s="24">
        <v>-4.9504950494999997</v>
      </c>
      <c r="AK64" s="36">
        <v>1454660</v>
      </c>
      <c r="AL64" s="36">
        <v>1374033</v>
      </c>
      <c r="AM64" s="36">
        <v>1208770</v>
      </c>
      <c r="AN64" s="29">
        <v>21880325.199999999</v>
      </c>
      <c r="AO64" s="29">
        <v>20797420.133333299</v>
      </c>
      <c r="AP64" s="29">
        <v>18470973.100000001</v>
      </c>
      <c r="AQ64" s="24" t="s">
        <v>562</v>
      </c>
      <c r="AR64" s="24" t="s">
        <v>555</v>
      </c>
      <c r="AS64" s="24" t="s">
        <v>555</v>
      </c>
      <c r="AT64" s="28">
        <v>-1.11E-2</v>
      </c>
      <c r="AU64" s="27">
        <v>2.4299999999999999E-2</v>
      </c>
      <c r="AV64" s="27">
        <v>1.9099999999999999E-2</v>
      </c>
      <c r="AW64" s="29">
        <v>64161746</v>
      </c>
      <c r="AX64" s="29">
        <v>94916230</v>
      </c>
      <c r="AY64" s="29">
        <v>182340008</v>
      </c>
      <c r="AZ64" s="29">
        <v>253397936</v>
      </c>
      <c r="BA64" s="29">
        <v>1502434189.9972</v>
      </c>
      <c r="BB64">
        <v>0.76</v>
      </c>
      <c r="BC64" s="25">
        <v>1.3299999999999999E-2</v>
      </c>
      <c r="BD64">
        <v>21.052631578900002</v>
      </c>
      <c r="BE64">
        <v>0</v>
      </c>
      <c r="BF64">
        <v>4.0100250626999996</v>
      </c>
      <c r="BG64">
        <v>0</v>
      </c>
    </row>
    <row r="65" spans="1:59" x14ac:dyDescent="0.35">
      <c r="A65" t="s">
        <v>131</v>
      </c>
      <c r="B65" s="31">
        <v>0.30499999999999999</v>
      </c>
      <c r="C65" s="31">
        <v>0</v>
      </c>
      <c r="D65" s="32">
        <v>0</v>
      </c>
      <c r="E65" s="31">
        <v>0.30499999999999999</v>
      </c>
      <c r="F65" s="31">
        <v>0.30499999999999999</v>
      </c>
      <c r="G65" s="20">
        <v>0.31</v>
      </c>
      <c r="H65">
        <v>0.30499999999999999</v>
      </c>
      <c r="I65" s="16">
        <v>170000</v>
      </c>
      <c r="J65" s="16">
        <v>52350</v>
      </c>
      <c r="K65" s="31">
        <v>0</v>
      </c>
      <c r="L65">
        <v>0.48</v>
      </c>
      <c r="M65">
        <v>0.3</v>
      </c>
      <c r="N65">
        <v>0.30249999999999999</v>
      </c>
      <c r="O65">
        <v>0.3</v>
      </c>
      <c r="P65">
        <v>0.32</v>
      </c>
      <c r="Q65">
        <v>0.33500000000000002</v>
      </c>
      <c r="R65" s="23">
        <v>0.32</v>
      </c>
      <c r="S65" s="23">
        <v>0.31990000000000002</v>
      </c>
      <c r="T65" s="23">
        <v>0.34725</v>
      </c>
      <c r="U65" s="23">
        <v>0.37132500000000002</v>
      </c>
      <c r="V65" s="23">
        <v>0.31727165489999998</v>
      </c>
      <c r="W65" s="23">
        <v>0.32614052040000002</v>
      </c>
      <c r="X65" s="23">
        <v>0.34193020819999997</v>
      </c>
      <c r="Y65" s="23">
        <v>0.36748757920000003</v>
      </c>
      <c r="Z65" s="23" t="s">
        <v>480</v>
      </c>
      <c r="AA65" s="24" t="s">
        <v>558</v>
      </c>
      <c r="AB65" s="23" t="s">
        <v>480</v>
      </c>
      <c r="AC65" s="23">
        <v>34.174980173199998</v>
      </c>
      <c r="AD65" s="24" t="s">
        <v>552</v>
      </c>
      <c r="AE65" s="24">
        <v>-3.0696723E-3</v>
      </c>
      <c r="AF65" s="25">
        <v>3.2599999999999997E-2</v>
      </c>
      <c r="AG65" t="s">
        <v>552</v>
      </c>
      <c r="AH65" s="23">
        <v>-168.2641107561</v>
      </c>
      <c r="AI65" s="24">
        <v>0</v>
      </c>
      <c r="AJ65" s="24">
        <v>-83.333333333300004</v>
      </c>
      <c r="AK65" s="26">
        <v>538000</v>
      </c>
      <c r="AL65" s="26">
        <v>671333</v>
      </c>
      <c r="AM65" s="26">
        <v>553500</v>
      </c>
      <c r="AN65" s="30">
        <v>159760</v>
      </c>
      <c r="AO65" s="30">
        <v>205853.33333333299</v>
      </c>
      <c r="AP65" s="30">
        <v>170745</v>
      </c>
      <c r="AQ65" s="24" t="s">
        <v>573</v>
      </c>
      <c r="AR65" s="24" t="s">
        <v>555</v>
      </c>
      <c r="AS65" s="24" t="s">
        <v>555</v>
      </c>
      <c r="AT65" s="28">
        <v>-1.61E-2</v>
      </c>
      <c r="AU65" s="28">
        <v>-4.6899999999999997E-2</v>
      </c>
      <c r="AV65" s="28">
        <v>-1.61E-2</v>
      </c>
      <c r="AW65" s="24">
        <v>0</v>
      </c>
      <c r="AX65" s="30">
        <v>-29700</v>
      </c>
      <c r="AY65" s="29">
        <v>27499.999899999999</v>
      </c>
      <c r="AZ65" s="29">
        <v>40450</v>
      </c>
      <c r="BA65" s="30">
        <v>-199115</v>
      </c>
      <c r="BB65">
        <v>0</v>
      </c>
      <c r="BC65" s="25">
        <v>0</v>
      </c>
      <c r="BD65">
        <v>0</v>
      </c>
      <c r="BE65">
        <v>0</v>
      </c>
      <c r="BF65">
        <v>0.3144329897</v>
      </c>
      <c r="BG65">
        <v>0</v>
      </c>
    </row>
    <row r="66" spans="1:59" x14ac:dyDescent="0.35">
      <c r="A66" t="s">
        <v>96</v>
      </c>
      <c r="B66" s="18">
        <v>15.36</v>
      </c>
      <c r="C66" s="18">
        <v>-0.06</v>
      </c>
      <c r="D66" s="19">
        <v>-3.8999999999999998E-3</v>
      </c>
      <c r="E66" s="31">
        <v>15.42</v>
      </c>
      <c r="F66" s="18">
        <v>15.2</v>
      </c>
      <c r="G66" s="31">
        <v>15.42</v>
      </c>
      <c r="H66">
        <v>15.42</v>
      </c>
      <c r="I66" s="16">
        <v>6300</v>
      </c>
      <c r="J66" s="16">
        <v>96350</v>
      </c>
      <c r="K66" s="31">
        <v>0</v>
      </c>
      <c r="L66">
        <v>18.600000000000001</v>
      </c>
      <c r="M66">
        <v>15</v>
      </c>
      <c r="N66">
        <v>15.28</v>
      </c>
      <c r="O66">
        <v>14.23</v>
      </c>
      <c r="P66">
        <v>15.55</v>
      </c>
      <c r="Q66">
        <v>16.100000000000001</v>
      </c>
      <c r="R66" s="23">
        <v>15.499000000000001</v>
      </c>
      <c r="S66" s="23">
        <v>15.5396</v>
      </c>
      <c r="T66" s="23">
        <v>15.663399999999999</v>
      </c>
      <c r="U66" s="23">
        <v>15.901199999999999</v>
      </c>
      <c r="V66" s="23">
        <v>15.494574031499999</v>
      </c>
      <c r="W66" s="23">
        <v>15.556035017299999</v>
      </c>
      <c r="X66" s="23">
        <v>15.660296665700001</v>
      </c>
      <c r="Y66" s="23">
        <v>15.7874305765</v>
      </c>
      <c r="Z66" s="24" t="s">
        <v>558</v>
      </c>
      <c r="AA66" s="24" t="s">
        <v>558</v>
      </c>
      <c r="AB66" s="24" t="s">
        <v>558</v>
      </c>
      <c r="AC66" s="23">
        <v>42.981663272299997</v>
      </c>
      <c r="AD66" s="24" t="s">
        <v>552</v>
      </c>
      <c r="AE66" s="24">
        <v>-3.12772261E-2</v>
      </c>
      <c r="AF66" s="25">
        <v>1.44E-2</v>
      </c>
      <c r="AG66" t="s">
        <v>481</v>
      </c>
      <c r="AH66" s="23">
        <v>-169.37405241499999</v>
      </c>
      <c r="AI66" s="23">
        <v>45.333333333299997</v>
      </c>
      <c r="AJ66" s="23">
        <v>-68</v>
      </c>
      <c r="AK66" s="26">
        <v>35800</v>
      </c>
      <c r="AL66" s="26">
        <v>25720</v>
      </c>
      <c r="AM66" s="26">
        <v>21475</v>
      </c>
      <c r="AN66" s="30">
        <v>505733.6</v>
      </c>
      <c r="AO66" s="30">
        <v>365685.06666666601</v>
      </c>
      <c r="AP66" s="30">
        <v>308048.8</v>
      </c>
      <c r="AQ66" s="23" t="s">
        <v>564</v>
      </c>
      <c r="AR66" s="23" t="s">
        <v>554</v>
      </c>
      <c r="AS66" s="24" t="s">
        <v>555</v>
      </c>
      <c r="AT66" s="28">
        <v>-8.9999999999999993E-3</v>
      </c>
      <c r="AU66" s="28">
        <v>-1.54E-2</v>
      </c>
      <c r="AV66" s="28">
        <v>-8.9999999999999993E-3</v>
      </c>
      <c r="AW66" s="24">
        <v>0</v>
      </c>
      <c r="AX66" s="30">
        <v>-3080</v>
      </c>
      <c r="AY66" s="29">
        <v>34518</v>
      </c>
      <c r="AZ66" s="29">
        <v>15059656</v>
      </c>
      <c r="BA66" s="30">
        <v>-179756735.99860001</v>
      </c>
      <c r="BB66">
        <v>0.74</v>
      </c>
      <c r="BC66" s="25">
        <v>5.7099999999999998E-2</v>
      </c>
      <c r="BD66">
        <v>20.756756756800002</v>
      </c>
      <c r="BE66">
        <v>0</v>
      </c>
      <c r="BF66">
        <v>5.0360655738000002</v>
      </c>
      <c r="BG66">
        <v>0</v>
      </c>
    </row>
    <row r="67" spans="1:59" x14ac:dyDescent="0.35">
      <c r="A67" t="s">
        <v>133</v>
      </c>
      <c r="B67" s="20">
        <v>7.49</v>
      </c>
      <c r="C67" s="20">
        <v>0.11</v>
      </c>
      <c r="D67" s="34">
        <v>1.49E-2</v>
      </c>
      <c r="E67" s="20">
        <v>7.44</v>
      </c>
      <c r="F67" s="20">
        <v>7.42</v>
      </c>
      <c r="G67" s="20">
        <v>7.49</v>
      </c>
      <c r="H67">
        <v>7.38</v>
      </c>
      <c r="I67" s="16">
        <v>439000</v>
      </c>
      <c r="J67" s="16">
        <v>3272134</v>
      </c>
      <c r="K67" s="21">
        <v>1138393</v>
      </c>
      <c r="L67">
        <v>9.26</v>
      </c>
      <c r="M67">
        <v>7.18</v>
      </c>
      <c r="N67">
        <v>7.24</v>
      </c>
      <c r="O67">
        <v>7.18</v>
      </c>
      <c r="P67">
        <v>7.5</v>
      </c>
      <c r="Q67">
        <v>7.74</v>
      </c>
      <c r="R67" s="22">
        <v>7.4219999999999997</v>
      </c>
      <c r="S67" s="23">
        <v>7.5262000000000002</v>
      </c>
      <c r="T67" s="23">
        <v>7.8437999999999999</v>
      </c>
      <c r="U67" s="23">
        <v>7.9210500000000001</v>
      </c>
      <c r="V67" s="22">
        <v>7.4416722115000002</v>
      </c>
      <c r="W67" s="23">
        <v>7.5487753326</v>
      </c>
      <c r="X67" s="23">
        <v>7.7085170161000001</v>
      </c>
      <c r="Y67" s="23">
        <v>7.8988174649999996</v>
      </c>
      <c r="Z67" s="24" t="s">
        <v>558</v>
      </c>
      <c r="AA67" s="24" t="s">
        <v>558</v>
      </c>
      <c r="AB67" s="23" t="s">
        <v>480</v>
      </c>
      <c r="AC67" s="22">
        <v>51.012116823100001</v>
      </c>
      <c r="AD67" s="24" t="s">
        <v>552</v>
      </c>
      <c r="AE67" s="24">
        <v>-4.9921262500000001E-2</v>
      </c>
      <c r="AF67" s="25">
        <v>2.1999999999999999E-2</v>
      </c>
      <c r="AG67" t="s">
        <v>481</v>
      </c>
      <c r="AH67" s="24">
        <v>47.164179104500001</v>
      </c>
      <c r="AI67" s="22">
        <v>65.853658536599994</v>
      </c>
      <c r="AJ67" s="22">
        <v>-24.390243902400002</v>
      </c>
      <c r="AK67" s="26">
        <v>938160</v>
      </c>
      <c r="AL67" s="26">
        <v>1136620</v>
      </c>
      <c r="AM67" s="26">
        <v>1544250</v>
      </c>
      <c r="AN67" s="30">
        <v>6846229.9000000004</v>
      </c>
      <c r="AO67" s="30">
        <v>8337967.4666666603</v>
      </c>
      <c r="AP67" s="30">
        <v>11451603.050000001</v>
      </c>
      <c r="AQ67" s="22" t="s">
        <v>566</v>
      </c>
      <c r="AR67" s="24" t="s">
        <v>555</v>
      </c>
      <c r="AS67" s="24" t="s">
        <v>555</v>
      </c>
      <c r="AT67" s="28">
        <v>-2.7300000000000001E-2</v>
      </c>
      <c r="AU67" s="27">
        <v>4.0300000000000002E-2</v>
      </c>
      <c r="AV67" s="27">
        <v>2.5999999999999999E-2</v>
      </c>
      <c r="AW67" s="29">
        <v>4683806</v>
      </c>
      <c r="AX67" s="29">
        <v>10186702</v>
      </c>
      <c r="AY67" s="30">
        <v>-5429245</v>
      </c>
      <c r="AZ67" s="30">
        <v>-210897056</v>
      </c>
      <c r="BA67" s="29">
        <v>856813235.99979997</v>
      </c>
      <c r="BB67">
        <v>0.68</v>
      </c>
      <c r="BC67" s="25">
        <v>3.0300000000000001E-2</v>
      </c>
      <c r="BD67">
        <v>11.014705882399999</v>
      </c>
      <c r="BE67">
        <v>0</v>
      </c>
      <c r="BF67">
        <v>0.69095940960000002</v>
      </c>
      <c r="BG67">
        <v>0</v>
      </c>
    </row>
    <row r="68" spans="1:59" x14ac:dyDescent="0.35">
      <c r="A68" t="s">
        <v>135</v>
      </c>
      <c r="B68" s="18">
        <v>0.42499999999999999</v>
      </c>
      <c r="C68" s="18">
        <v>-0.01</v>
      </c>
      <c r="D68" s="19">
        <v>-2.3E-2</v>
      </c>
      <c r="E68" s="20">
        <v>0.44</v>
      </c>
      <c r="F68" s="18">
        <v>0.42499999999999999</v>
      </c>
      <c r="G68" s="20">
        <v>0.44</v>
      </c>
      <c r="H68">
        <v>0.435</v>
      </c>
      <c r="I68" s="16">
        <v>4760000</v>
      </c>
      <c r="J68" s="16">
        <v>2041700</v>
      </c>
      <c r="K68" s="21">
        <v>124600</v>
      </c>
      <c r="L68">
        <v>0.69</v>
      </c>
      <c r="M68">
        <v>0.42499999999999999</v>
      </c>
      <c r="N68">
        <v>0.42499999999999999</v>
      </c>
      <c r="O68">
        <v>0.42499999999999999</v>
      </c>
      <c r="P68">
        <v>0.44500000000000001</v>
      </c>
      <c r="Q68">
        <v>0.48</v>
      </c>
      <c r="R68" s="23">
        <v>0.45574999999999999</v>
      </c>
      <c r="S68" s="23">
        <v>0.47049999999999997</v>
      </c>
      <c r="T68" s="23">
        <v>0.48609999999999998</v>
      </c>
      <c r="U68" s="23">
        <v>0.51170000000000004</v>
      </c>
      <c r="V68" s="23">
        <v>0.45224917679999999</v>
      </c>
      <c r="W68" s="23">
        <v>0.46722349289999998</v>
      </c>
      <c r="X68" s="23">
        <v>0.48309573239999998</v>
      </c>
      <c r="Y68" s="23">
        <v>0.50286662100000001</v>
      </c>
      <c r="Z68" s="23" t="s">
        <v>480</v>
      </c>
      <c r="AA68" s="23" t="s">
        <v>480</v>
      </c>
      <c r="AB68" s="24" t="s">
        <v>558</v>
      </c>
      <c r="AC68" s="23">
        <v>22.346697778599999</v>
      </c>
      <c r="AD68" s="22" t="s">
        <v>577</v>
      </c>
      <c r="AE68" s="24">
        <v>-8.3795581000000001E-3</v>
      </c>
      <c r="AF68" s="25">
        <v>2.4400000000000002E-2</v>
      </c>
      <c r="AG68" t="s">
        <v>481</v>
      </c>
      <c r="AH68" s="23">
        <v>-147.6257639868</v>
      </c>
      <c r="AI68" s="24">
        <v>14.0740740741</v>
      </c>
      <c r="AJ68" s="23">
        <v>-100</v>
      </c>
      <c r="AK68" s="26">
        <v>10178000</v>
      </c>
      <c r="AL68" s="26">
        <v>8452000</v>
      </c>
      <c r="AM68" s="26">
        <v>7849000</v>
      </c>
      <c r="AN68" s="30">
        <v>4141045</v>
      </c>
      <c r="AO68" s="30">
        <v>3530403.3333333302</v>
      </c>
      <c r="AP68" s="30">
        <v>3356515</v>
      </c>
      <c r="AQ68" s="23" t="s">
        <v>560</v>
      </c>
      <c r="AR68" s="23" t="s">
        <v>554</v>
      </c>
      <c r="AS68" s="24" t="s">
        <v>555</v>
      </c>
      <c r="AT68" s="28">
        <v>-0.13270000000000001</v>
      </c>
      <c r="AU68" s="28">
        <v>-8.5999999999999993E-2</v>
      </c>
      <c r="AV68" s="28">
        <v>-1.1599999999999999E-2</v>
      </c>
      <c r="AW68" s="30">
        <v>-2009900</v>
      </c>
      <c r="AX68" s="30">
        <v>-6590700</v>
      </c>
      <c r="AY68" s="30">
        <v>-9994550</v>
      </c>
      <c r="AZ68" s="30">
        <v>-17799850</v>
      </c>
      <c r="BA68" s="30">
        <v>-865279018.99909997</v>
      </c>
      <c r="BB68">
        <v>0.05</v>
      </c>
      <c r="BC68" s="25">
        <v>-0.5</v>
      </c>
      <c r="BD68">
        <v>8.5</v>
      </c>
      <c r="BE68">
        <v>0</v>
      </c>
      <c r="BF68">
        <v>0.31021897809999999</v>
      </c>
      <c r="BG68">
        <v>0</v>
      </c>
    </row>
    <row r="69" spans="1:59" x14ac:dyDescent="0.35">
      <c r="A69" t="s">
        <v>137</v>
      </c>
      <c r="B69" s="31">
        <v>1.7</v>
      </c>
      <c r="C69" s="31">
        <v>0</v>
      </c>
      <c r="D69" s="32">
        <v>0</v>
      </c>
      <c r="E69" s="31">
        <v>1.7</v>
      </c>
      <c r="F69" s="18">
        <v>1.67</v>
      </c>
      <c r="G69" s="31">
        <v>1.7</v>
      </c>
      <c r="H69">
        <v>1.7</v>
      </c>
      <c r="I69" s="16">
        <v>1066000</v>
      </c>
      <c r="J69" s="16">
        <v>1797620</v>
      </c>
      <c r="K69" s="31">
        <v>0</v>
      </c>
      <c r="L69">
        <v>1.85</v>
      </c>
      <c r="M69">
        <v>0.44</v>
      </c>
      <c r="N69">
        <v>1.65</v>
      </c>
      <c r="O69">
        <v>1.58</v>
      </c>
      <c r="P69">
        <v>1.75</v>
      </c>
      <c r="Q69">
        <v>1.82</v>
      </c>
      <c r="R69" s="22">
        <v>1.6319999999999999</v>
      </c>
      <c r="S69" s="22">
        <v>1.6113999999999999</v>
      </c>
      <c r="T69" s="22">
        <v>1.6128</v>
      </c>
      <c r="U69" s="22">
        <v>1.3412500000000001</v>
      </c>
      <c r="V69" s="22">
        <v>1.6451639937</v>
      </c>
      <c r="W69" s="22">
        <v>1.6177688724999999</v>
      </c>
      <c r="X69" s="22">
        <v>1.54673668</v>
      </c>
      <c r="Y69" s="22">
        <v>1.3602340049999999</v>
      </c>
      <c r="Z69" s="22" t="s">
        <v>551</v>
      </c>
      <c r="AA69" s="24" t="s">
        <v>558</v>
      </c>
      <c r="AB69" s="24" t="s">
        <v>558</v>
      </c>
      <c r="AC69" s="22">
        <v>64.830744710600001</v>
      </c>
      <c r="AD69" s="24" t="s">
        <v>552</v>
      </c>
      <c r="AE69" s="24">
        <v>1.4906654700000001E-2</v>
      </c>
      <c r="AF69" s="25">
        <v>2.86E-2</v>
      </c>
      <c r="AG69" t="s">
        <v>481</v>
      </c>
      <c r="AH69" s="22">
        <v>121.0727969349</v>
      </c>
      <c r="AI69" s="23">
        <v>71.666666666699996</v>
      </c>
      <c r="AJ69" s="24">
        <v>-30</v>
      </c>
      <c r="AK69" s="26">
        <v>1831400</v>
      </c>
      <c r="AL69" s="26">
        <v>1591067</v>
      </c>
      <c r="AM69" s="26">
        <v>1468550</v>
      </c>
      <c r="AN69" s="30">
        <v>2769571</v>
      </c>
      <c r="AO69" s="30">
        <v>2435798</v>
      </c>
      <c r="AP69" s="30">
        <v>2265411.5</v>
      </c>
      <c r="AQ69" s="24" t="s">
        <v>559</v>
      </c>
      <c r="AR69" s="22" t="s">
        <v>572</v>
      </c>
      <c r="AS69" s="24" t="s">
        <v>555</v>
      </c>
      <c r="AT69" s="27">
        <v>4.2900000000000001E-2</v>
      </c>
      <c r="AU69" s="27">
        <v>6.25E-2</v>
      </c>
      <c r="AV69" s="33">
        <v>0</v>
      </c>
      <c r="AW69" s="30">
        <v>-32890</v>
      </c>
      <c r="AX69" s="30">
        <v>-542540</v>
      </c>
      <c r="AY69" s="29">
        <v>131540</v>
      </c>
      <c r="AZ69" s="29">
        <v>3215730</v>
      </c>
      <c r="BA69" s="30">
        <v>-2105560.0008999999</v>
      </c>
      <c r="BB69">
        <v>-0.03</v>
      </c>
      <c r="BC69" s="25">
        <v>0</v>
      </c>
      <c r="BD69">
        <v>-56.666666666700003</v>
      </c>
      <c r="BE69">
        <v>0</v>
      </c>
      <c r="BF69">
        <v>1.7</v>
      </c>
      <c r="BG69">
        <v>0</v>
      </c>
    </row>
    <row r="70" spans="1:59" x14ac:dyDescent="0.35">
      <c r="A70" t="s">
        <v>623</v>
      </c>
      <c r="B70" s="18">
        <v>5.76</v>
      </c>
      <c r="C70" s="18">
        <v>-0.27</v>
      </c>
      <c r="D70" s="19">
        <v>-4.48E-2</v>
      </c>
      <c r="E70" s="18">
        <v>5.76</v>
      </c>
      <c r="F70" s="18">
        <v>5.76</v>
      </c>
      <c r="G70" s="18">
        <v>5.76</v>
      </c>
      <c r="H70">
        <v>6.03</v>
      </c>
      <c r="I70">
        <v>100</v>
      </c>
      <c r="J70">
        <v>576</v>
      </c>
      <c r="K70" s="31">
        <v>0</v>
      </c>
      <c r="L70">
        <v>6.2</v>
      </c>
      <c r="M70">
        <v>5.3</v>
      </c>
      <c r="N70">
        <v>5.71</v>
      </c>
      <c r="O70">
        <v>5.35</v>
      </c>
      <c r="P70">
        <v>6.1</v>
      </c>
      <c r="Q70">
        <v>6.3</v>
      </c>
      <c r="R70" s="23">
        <v>5.9269999999999996</v>
      </c>
      <c r="S70" s="23">
        <v>5.7956000000000003</v>
      </c>
      <c r="T70" s="23">
        <v>5.8882000000000003</v>
      </c>
      <c r="U70" s="22">
        <v>5.6191500000000003</v>
      </c>
      <c r="V70" s="23">
        <v>5.9359248932000002</v>
      </c>
      <c r="W70" s="23">
        <v>5.8674689781999998</v>
      </c>
      <c r="X70" s="23">
        <v>5.8034874727999997</v>
      </c>
      <c r="Y70" s="22">
        <v>5.3184168182000002</v>
      </c>
      <c r="Z70" s="22" t="s">
        <v>551</v>
      </c>
      <c r="AA70" s="24" t="s">
        <v>558</v>
      </c>
      <c r="AB70" s="24" t="s">
        <v>558</v>
      </c>
      <c r="AC70" s="23">
        <v>46.275090088699997</v>
      </c>
      <c r="AD70" s="24" t="s">
        <v>552</v>
      </c>
      <c r="AE70" s="24">
        <v>6.4069082900000004E-2</v>
      </c>
      <c r="AF70" s="25">
        <v>4.5699999999999998E-2</v>
      </c>
      <c r="AG70" t="s">
        <v>552</v>
      </c>
      <c r="AH70" s="23">
        <v>-51.749609556400003</v>
      </c>
      <c r="AI70" s="23">
        <v>61.764705882400001</v>
      </c>
      <c r="AJ70" s="23">
        <v>-64.705882352900005</v>
      </c>
      <c r="AK70" s="26">
        <v>5210</v>
      </c>
      <c r="AL70" s="26">
        <v>4387</v>
      </c>
      <c r="AM70" s="26">
        <v>8340</v>
      </c>
      <c r="AN70" s="30">
        <v>30449.4</v>
      </c>
      <c r="AO70" s="30">
        <v>25503.200000000001</v>
      </c>
      <c r="AP70" s="30">
        <v>46384.800000000003</v>
      </c>
      <c r="AQ70" s="22" t="s">
        <v>556</v>
      </c>
      <c r="AR70" s="22" t="s">
        <v>557</v>
      </c>
      <c r="AS70" s="22" t="s">
        <v>569</v>
      </c>
      <c r="AT70" s="28">
        <v>-7.0999999999999994E-2</v>
      </c>
      <c r="AU70" s="28">
        <v>-4.6399999999999997E-2</v>
      </c>
      <c r="AV70" s="28">
        <v>-4.48E-2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>
        <v>0.26</v>
      </c>
      <c r="BC70" s="25">
        <v>-0.38100000000000001</v>
      </c>
      <c r="BD70">
        <v>22.1538461538</v>
      </c>
      <c r="BE70">
        <v>0</v>
      </c>
      <c r="BF70">
        <v>2.6181818182000001</v>
      </c>
      <c r="BG70">
        <v>0</v>
      </c>
    </row>
    <row r="71" spans="1:59" x14ac:dyDescent="0.35">
      <c r="A71" t="s">
        <v>624</v>
      </c>
      <c r="B71" s="18">
        <v>5.86</v>
      </c>
      <c r="C71" s="18">
        <v>-0.23</v>
      </c>
      <c r="D71" s="19">
        <v>-3.78E-2</v>
      </c>
      <c r="E71" s="18">
        <v>5.84</v>
      </c>
      <c r="F71" s="18">
        <v>5.84</v>
      </c>
      <c r="G71" s="18">
        <v>5.86</v>
      </c>
      <c r="H71">
        <v>6.09</v>
      </c>
      <c r="I71" s="16">
        <v>7800</v>
      </c>
      <c r="J71" s="16">
        <v>45648</v>
      </c>
      <c r="K71" s="31">
        <v>0</v>
      </c>
      <c r="L71">
        <v>6.5</v>
      </c>
      <c r="M71">
        <v>5.3</v>
      </c>
      <c r="N71">
        <v>5.84</v>
      </c>
      <c r="O71">
        <v>5.5</v>
      </c>
      <c r="P71">
        <v>6.09</v>
      </c>
      <c r="Q71">
        <v>6.5</v>
      </c>
      <c r="R71" s="23">
        <v>6.0350000000000001</v>
      </c>
      <c r="S71" s="23">
        <v>6.0019999999999998</v>
      </c>
      <c r="T71" s="23">
        <v>6.0217000000000001</v>
      </c>
      <c r="U71" s="22">
        <v>5.2576000000000001</v>
      </c>
      <c r="V71" s="23">
        <v>6.0357811386</v>
      </c>
      <c r="W71" s="23">
        <v>6.0029622613000004</v>
      </c>
      <c r="X71" s="22">
        <v>5.7965286334000004</v>
      </c>
      <c r="Y71" s="22">
        <v>4.9911596065000001</v>
      </c>
      <c r="Z71" s="22" t="s">
        <v>551</v>
      </c>
      <c r="AA71" s="24" t="s">
        <v>558</v>
      </c>
      <c r="AB71" s="24" t="s">
        <v>558</v>
      </c>
      <c r="AC71" s="23">
        <v>44.584127777200003</v>
      </c>
      <c r="AD71" s="24" t="s">
        <v>552</v>
      </c>
      <c r="AE71" s="24">
        <v>3.3389012599999997E-2</v>
      </c>
      <c r="AF71" s="25">
        <v>4.41E-2</v>
      </c>
      <c r="AG71" t="s">
        <v>552</v>
      </c>
      <c r="AH71" s="23">
        <v>-63.145909966700003</v>
      </c>
      <c r="AI71" s="23">
        <v>50.340136054399998</v>
      </c>
      <c r="AJ71" s="23">
        <v>-65.306122449</v>
      </c>
      <c r="AK71" s="36">
        <v>3240</v>
      </c>
      <c r="AL71" s="36">
        <v>4107</v>
      </c>
      <c r="AM71" s="36">
        <v>3555</v>
      </c>
      <c r="AN71" s="29">
        <v>19199.8</v>
      </c>
      <c r="AO71" s="29">
        <v>23672.333333333299</v>
      </c>
      <c r="AP71" s="29">
        <v>20463</v>
      </c>
      <c r="AQ71" s="22" t="s">
        <v>556</v>
      </c>
      <c r="AR71" s="24" t="s">
        <v>555</v>
      </c>
      <c r="AS71" s="22" t="s">
        <v>569</v>
      </c>
      <c r="AT71" s="28">
        <v>-5.4800000000000001E-2</v>
      </c>
      <c r="AU71" s="28">
        <v>-5.4800000000000001E-2</v>
      </c>
      <c r="AV71" s="28">
        <v>-3.78E-2</v>
      </c>
      <c r="AW71" s="29">
        <v>33495</v>
      </c>
      <c r="AX71" s="29">
        <v>33495</v>
      </c>
      <c r="AY71" s="29">
        <v>33495</v>
      </c>
      <c r="AZ71" s="30">
        <v>-915695</v>
      </c>
      <c r="BA71" s="24">
        <v>0</v>
      </c>
      <c r="BB71">
        <v>0</v>
      </c>
      <c r="BC71" s="25">
        <v>0</v>
      </c>
      <c r="BD71">
        <v>0</v>
      </c>
      <c r="BE71">
        <v>0</v>
      </c>
      <c r="BF71">
        <v>0</v>
      </c>
      <c r="BG71">
        <v>0</v>
      </c>
    </row>
    <row r="72" spans="1:59" x14ac:dyDescent="0.35">
      <c r="A72" t="s">
        <v>445</v>
      </c>
      <c r="B72" s="18">
        <v>1.9</v>
      </c>
      <c r="C72" s="18">
        <v>-0.01</v>
      </c>
      <c r="D72" s="19">
        <v>-5.1999999999999998E-3</v>
      </c>
      <c r="E72" s="20">
        <v>1.92</v>
      </c>
      <c r="F72" s="18">
        <v>1.89</v>
      </c>
      <c r="G72" s="20">
        <v>1.93</v>
      </c>
      <c r="H72">
        <v>1.91</v>
      </c>
      <c r="I72" s="16">
        <v>243000</v>
      </c>
      <c r="J72" s="16">
        <v>461470</v>
      </c>
      <c r="K72" s="31">
        <v>0</v>
      </c>
      <c r="L72">
        <v>2.27</v>
      </c>
      <c r="M72">
        <v>1.86</v>
      </c>
      <c r="N72">
        <v>1.88</v>
      </c>
      <c r="O72">
        <v>1.82</v>
      </c>
      <c r="P72">
        <v>2.02</v>
      </c>
      <c r="Q72">
        <v>2.11</v>
      </c>
      <c r="R72" s="23">
        <v>1.9259999999999999</v>
      </c>
      <c r="S72" s="23">
        <v>1.9236</v>
      </c>
      <c r="T72" s="23">
        <v>1.9231</v>
      </c>
      <c r="U72" s="23">
        <v>1.9451000000000001</v>
      </c>
      <c r="V72" s="23">
        <v>1.9325598394000001</v>
      </c>
      <c r="W72" s="23">
        <v>1.9269996913</v>
      </c>
      <c r="X72" s="23">
        <v>1.9308622869000001</v>
      </c>
      <c r="Y72" s="23">
        <v>1.9544508556</v>
      </c>
      <c r="Z72" s="22" t="s">
        <v>551</v>
      </c>
      <c r="AA72" s="24" t="s">
        <v>558</v>
      </c>
      <c r="AB72" s="24" t="s">
        <v>558</v>
      </c>
      <c r="AC72" s="23">
        <v>44.262709610500004</v>
      </c>
      <c r="AD72" s="24" t="s">
        <v>552</v>
      </c>
      <c r="AE72" s="24">
        <v>8.0996308000000003E-3</v>
      </c>
      <c r="AF72" s="25">
        <v>2.1600000000000001E-2</v>
      </c>
      <c r="AG72" t="s">
        <v>481</v>
      </c>
      <c r="AH72" s="24">
        <v>-38.759689922500002</v>
      </c>
      <c r="AI72" s="23">
        <v>25</v>
      </c>
      <c r="AJ72" s="23">
        <v>-81.25</v>
      </c>
      <c r="AK72" s="26">
        <v>500400</v>
      </c>
      <c r="AL72" s="26">
        <v>419733</v>
      </c>
      <c r="AM72" s="26">
        <v>368900</v>
      </c>
      <c r="AN72" s="30">
        <v>825272</v>
      </c>
      <c r="AO72" s="30">
        <v>713688.66666666605</v>
      </c>
      <c r="AP72" s="30">
        <v>638039</v>
      </c>
      <c r="AQ72" s="24" t="s">
        <v>555</v>
      </c>
      <c r="AR72" s="23" t="s">
        <v>554</v>
      </c>
      <c r="AS72" s="24" t="s">
        <v>555</v>
      </c>
      <c r="AT72" s="33">
        <v>0</v>
      </c>
      <c r="AU72" s="28">
        <v>-5.1999999999999998E-3</v>
      </c>
      <c r="AV72" s="28">
        <v>-3.0599999999999999E-2</v>
      </c>
      <c r="AW72" s="30">
        <v>-14760</v>
      </c>
      <c r="AX72" s="30">
        <v>-450389</v>
      </c>
      <c r="AY72" s="30">
        <v>-494539</v>
      </c>
      <c r="AZ72" s="29">
        <v>1503121</v>
      </c>
      <c r="BA72" s="29">
        <v>10317350.999399999</v>
      </c>
      <c r="BB72">
        <v>0.17</v>
      </c>
      <c r="BC72" s="25">
        <v>-0.1053</v>
      </c>
      <c r="BD72">
        <v>11.176470588200001</v>
      </c>
      <c r="BE72">
        <v>0</v>
      </c>
      <c r="BF72">
        <v>1.2258064516</v>
      </c>
      <c r="BG72">
        <v>0</v>
      </c>
    </row>
    <row r="73" spans="1:59" x14ac:dyDescent="0.35">
      <c r="A73" t="s">
        <v>139</v>
      </c>
      <c r="B73" s="31">
        <v>8.5</v>
      </c>
      <c r="C73" s="31">
        <v>0</v>
      </c>
      <c r="D73" s="32">
        <v>0</v>
      </c>
      <c r="E73" s="31">
        <v>8.5</v>
      </c>
      <c r="F73" s="31">
        <v>8.5</v>
      </c>
      <c r="G73" s="31">
        <v>8.5</v>
      </c>
      <c r="H73">
        <v>8.5</v>
      </c>
      <c r="I73" s="16">
        <v>2000</v>
      </c>
      <c r="J73" s="16">
        <v>17000</v>
      </c>
      <c r="K73" s="31">
        <v>0</v>
      </c>
      <c r="L73">
        <v>10</v>
      </c>
      <c r="M73">
        <v>8.5</v>
      </c>
      <c r="N73">
        <v>8.1999999999999993</v>
      </c>
      <c r="O73">
        <v>8.15</v>
      </c>
      <c r="P73">
        <v>9.99</v>
      </c>
      <c r="Q73">
        <v>10.5</v>
      </c>
      <c r="R73" s="23">
        <v>9.5139999999999993</v>
      </c>
      <c r="S73" s="23">
        <v>9.5725999999999996</v>
      </c>
      <c r="T73" s="23">
        <v>9.5173000000000005</v>
      </c>
      <c r="U73" s="23">
        <v>10.13255</v>
      </c>
      <c r="V73" s="23">
        <v>9.3844873736000007</v>
      </c>
      <c r="W73" s="23">
        <v>9.4884695405000006</v>
      </c>
      <c r="X73" s="23">
        <v>9.7526492545999997</v>
      </c>
      <c r="Y73" s="23">
        <v>11.727130691099999</v>
      </c>
      <c r="Z73" s="23" t="s">
        <v>480</v>
      </c>
      <c r="AA73" s="24" t="s">
        <v>558</v>
      </c>
      <c r="AB73" s="24" t="s">
        <v>558</v>
      </c>
      <c r="AC73" s="23">
        <v>38.599128136300003</v>
      </c>
      <c r="AD73" s="24" t="s">
        <v>552</v>
      </c>
      <c r="AE73" s="23">
        <v>-2.4504422000000001E-2</v>
      </c>
      <c r="AF73" s="25">
        <v>4.3700000000000003E-2</v>
      </c>
      <c r="AG73" t="s">
        <v>552</v>
      </c>
      <c r="AH73" s="23">
        <v>-127.2069772389</v>
      </c>
      <c r="AI73" s="24">
        <v>0</v>
      </c>
      <c r="AJ73" s="24">
        <v>-100</v>
      </c>
      <c r="AK73" s="26">
        <v>7320</v>
      </c>
      <c r="AL73" s="26">
        <v>5120</v>
      </c>
      <c r="AM73" s="26">
        <v>3910</v>
      </c>
      <c r="AN73" s="30">
        <v>66345.2</v>
      </c>
      <c r="AO73" s="30">
        <v>46610.6</v>
      </c>
      <c r="AP73" s="30">
        <v>35616.9</v>
      </c>
      <c r="AQ73" s="22" t="s">
        <v>556</v>
      </c>
      <c r="AR73" s="22" t="s">
        <v>572</v>
      </c>
      <c r="AS73" s="24" t="s">
        <v>555</v>
      </c>
      <c r="AT73" s="28">
        <v>-0.15</v>
      </c>
      <c r="AU73" s="28">
        <v>-0.14910000000000001</v>
      </c>
      <c r="AV73" s="33">
        <v>0</v>
      </c>
      <c r="AW73" s="24">
        <v>0</v>
      </c>
      <c r="AX73" s="29">
        <v>40996</v>
      </c>
      <c r="AY73" s="29">
        <v>40996</v>
      </c>
      <c r="AZ73" s="29">
        <v>40996</v>
      </c>
      <c r="BA73" s="30">
        <v>-54182324</v>
      </c>
      <c r="BB73">
        <v>-1.25</v>
      </c>
      <c r="BC73" s="25">
        <v>-0.37359999999999999</v>
      </c>
      <c r="BD73">
        <v>-6.8</v>
      </c>
      <c r="BE73">
        <v>0</v>
      </c>
      <c r="BF73">
        <v>0.82364341090000004</v>
      </c>
      <c r="BG73">
        <v>0</v>
      </c>
    </row>
    <row r="74" spans="1:59" x14ac:dyDescent="0.35">
      <c r="A74" t="s">
        <v>141</v>
      </c>
      <c r="B74" s="18">
        <v>0.46500000000000002</v>
      </c>
      <c r="C74" s="18">
        <v>-0.02</v>
      </c>
      <c r="D74" s="19">
        <v>-4.1200000000000001E-2</v>
      </c>
      <c r="E74" s="20">
        <v>0.49</v>
      </c>
      <c r="F74" s="18">
        <v>0.46500000000000002</v>
      </c>
      <c r="G74" s="20">
        <v>0.49</v>
      </c>
      <c r="H74">
        <v>0.48499999999999999</v>
      </c>
      <c r="I74" s="16">
        <v>5730000</v>
      </c>
      <c r="J74" s="16">
        <v>2717950</v>
      </c>
      <c r="K74" s="35">
        <v>-56750</v>
      </c>
      <c r="L74">
        <v>0.57999999999999996</v>
      </c>
      <c r="M74">
        <v>0.42</v>
      </c>
      <c r="N74">
        <v>0.43</v>
      </c>
      <c r="O74">
        <v>0.41</v>
      </c>
      <c r="P74">
        <v>0.51249999999999996</v>
      </c>
      <c r="Q74">
        <v>0.53</v>
      </c>
      <c r="R74" s="22">
        <v>0.45950000000000002</v>
      </c>
      <c r="S74" s="22">
        <v>0.45390000000000003</v>
      </c>
      <c r="T74" s="22">
        <v>0.46334999999999998</v>
      </c>
      <c r="U74" s="23">
        <v>0.48867500000000003</v>
      </c>
      <c r="V74" s="22">
        <v>0.46371532710000002</v>
      </c>
      <c r="W74" s="22">
        <v>0.45930832360000001</v>
      </c>
      <c r="X74" s="23">
        <v>0.46695719829999999</v>
      </c>
      <c r="Y74" s="23">
        <v>0.48642060440000001</v>
      </c>
      <c r="Z74" s="22" t="s">
        <v>551</v>
      </c>
      <c r="AA74" s="24" t="s">
        <v>558</v>
      </c>
      <c r="AB74" s="24" t="s">
        <v>558</v>
      </c>
      <c r="AC74" s="23">
        <v>51.536538067899997</v>
      </c>
      <c r="AD74" s="24" t="s">
        <v>552</v>
      </c>
      <c r="AE74" s="24">
        <v>5.1640651999999999E-3</v>
      </c>
      <c r="AF74" s="25">
        <v>4.58E-2</v>
      </c>
      <c r="AG74" t="s">
        <v>552</v>
      </c>
      <c r="AH74" s="24">
        <v>44.750430292600001</v>
      </c>
      <c r="AI74" s="23">
        <v>50</v>
      </c>
      <c r="AJ74" s="23">
        <v>-65</v>
      </c>
      <c r="AK74" s="26">
        <v>6431000</v>
      </c>
      <c r="AL74" s="36">
        <v>4404000</v>
      </c>
      <c r="AM74" s="36">
        <v>3650500</v>
      </c>
      <c r="AN74" s="30">
        <v>2566600</v>
      </c>
      <c r="AO74" s="29">
        <v>1762120</v>
      </c>
      <c r="AP74" s="29">
        <v>1482320</v>
      </c>
      <c r="AQ74" s="23" t="s">
        <v>560</v>
      </c>
      <c r="AR74" s="23" t="s">
        <v>554</v>
      </c>
      <c r="AS74" s="24" t="s">
        <v>555</v>
      </c>
      <c r="AT74" s="27">
        <v>2.1999999999999999E-2</v>
      </c>
      <c r="AU74" s="27">
        <v>5.6800000000000003E-2</v>
      </c>
      <c r="AV74" s="28">
        <v>-6.0600000000000001E-2</v>
      </c>
      <c r="AW74" s="30">
        <v>-45550</v>
      </c>
      <c r="AX74" s="29">
        <v>55200</v>
      </c>
      <c r="AY74" s="29">
        <v>158550</v>
      </c>
      <c r="AZ74" s="29">
        <v>274150</v>
      </c>
      <c r="BA74" s="29">
        <v>35630815.999200001</v>
      </c>
      <c r="BB74">
        <v>0</v>
      </c>
      <c r="BC74" s="25">
        <v>1</v>
      </c>
      <c r="BD74">
        <v>0</v>
      </c>
      <c r="BE74">
        <v>0</v>
      </c>
      <c r="BF74">
        <v>-0.62837837839999999</v>
      </c>
      <c r="BG74">
        <v>0</v>
      </c>
    </row>
    <row r="75" spans="1:59" x14ac:dyDescent="0.35">
      <c r="A75" t="s">
        <v>143</v>
      </c>
      <c r="B75" s="18">
        <v>5.4</v>
      </c>
      <c r="C75" s="18">
        <v>-0.1</v>
      </c>
      <c r="D75" s="19">
        <v>-1.8200000000000001E-2</v>
      </c>
      <c r="E75" s="18">
        <v>5.36</v>
      </c>
      <c r="F75" s="18">
        <v>5.35</v>
      </c>
      <c r="G75" s="18">
        <v>5.4</v>
      </c>
      <c r="H75">
        <v>5.5</v>
      </c>
      <c r="I75" s="16">
        <v>10200</v>
      </c>
      <c r="J75" s="16">
        <v>54732</v>
      </c>
      <c r="K75" s="31">
        <v>0</v>
      </c>
      <c r="L75">
        <v>7.31</v>
      </c>
      <c r="M75">
        <v>5.0999999999999996</v>
      </c>
      <c r="N75">
        <v>5.38</v>
      </c>
      <c r="O75">
        <v>5.22</v>
      </c>
      <c r="P75">
        <v>5.6</v>
      </c>
      <c r="Q75">
        <v>5.88</v>
      </c>
      <c r="R75" s="23">
        <v>5.4824999999999999</v>
      </c>
      <c r="S75" s="23">
        <v>5.4631999999999996</v>
      </c>
      <c r="T75" s="23">
        <v>5.7858999999999998</v>
      </c>
      <c r="U75" s="23">
        <v>5.6421000000000001</v>
      </c>
      <c r="V75" s="23">
        <v>5.4704951099999999</v>
      </c>
      <c r="W75" s="23">
        <v>5.5191465903000001</v>
      </c>
      <c r="X75" s="23">
        <v>5.6044093830000001</v>
      </c>
      <c r="Y75" s="23">
        <v>5.6757472637999999</v>
      </c>
      <c r="Z75" s="23" t="s">
        <v>480</v>
      </c>
      <c r="AA75" s="24" t="s">
        <v>558</v>
      </c>
      <c r="AB75" s="23" t="s">
        <v>480</v>
      </c>
      <c r="AC75" s="23">
        <v>46.497716509699998</v>
      </c>
      <c r="AD75" s="24" t="s">
        <v>552</v>
      </c>
      <c r="AE75" s="24">
        <v>-1.0916842899999999E-2</v>
      </c>
      <c r="AF75" s="25">
        <v>2.6499999999999999E-2</v>
      </c>
      <c r="AG75" t="s">
        <v>481</v>
      </c>
      <c r="AH75" s="23">
        <v>-57.165861513700001</v>
      </c>
      <c r="AI75" s="23">
        <v>64.5161290323</v>
      </c>
      <c r="AJ75" s="23">
        <v>-67.741935483899994</v>
      </c>
      <c r="AK75" s="26">
        <v>15480</v>
      </c>
      <c r="AL75" s="26">
        <v>15813</v>
      </c>
      <c r="AM75" s="26">
        <v>15260</v>
      </c>
      <c r="AN75" s="30">
        <v>83319.7</v>
      </c>
      <c r="AO75" s="30">
        <v>85249.533333333296</v>
      </c>
      <c r="AP75" s="30">
        <v>82783.75</v>
      </c>
      <c r="AQ75" s="22" t="s">
        <v>566</v>
      </c>
      <c r="AR75" s="24" t="s">
        <v>555</v>
      </c>
      <c r="AS75" s="24" t="s">
        <v>555</v>
      </c>
      <c r="AT75" s="27">
        <v>1.9E-3</v>
      </c>
      <c r="AU75" s="27">
        <v>7.4999999999999997E-3</v>
      </c>
      <c r="AV75" s="28">
        <v>-3.5700000000000003E-2</v>
      </c>
      <c r="AW75" s="24">
        <v>0</v>
      </c>
      <c r="AX75" s="24">
        <v>0</v>
      </c>
      <c r="AY75" s="29">
        <v>11284</v>
      </c>
      <c r="AZ75" s="29">
        <v>16684</v>
      </c>
      <c r="BA75" s="30">
        <v>-1734843.0001000001</v>
      </c>
      <c r="BB75">
        <v>0</v>
      </c>
      <c r="BC75" s="25">
        <v>0</v>
      </c>
      <c r="BD75">
        <v>0</v>
      </c>
      <c r="BE75">
        <v>0</v>
      </c>
      <c r="BF75">
        <v>270</v>
      </c>
      <c r="BG75">
        <v>0</v>
      </c>
    </row>
    <row r="76" spans="1:59" x14ac:dyDescent="0.35">
      <c r="A76" t="s">
        <v>460</v>
      </c>
      <c r="B76" s="20">
        <v>35.85</v>
      </c>
      <c r="C76" s="20">
        <v>0.15</v>
      </c>
      <c r="D76" s="34">
        <v>4.1999999999999997E-3</v>
      </c>
      <c r="E76" s="31">
        <v>35.700000000000003</v>
      </c>
      <c r="F76" s="18">
        <v>35.4</v>
      </c>
      <c r="G76" s="20">
        <v>35.9</v>
      </c>
      <c r="H76">
        <v>35.700000000000003</v>
      </c>
      <c r="I76" s="16">
        <v>226900</v>
      </c>
      <c r="J76" s="16">
        <v>8086780</v>
      </c>
      <c r="K76" s="21">
        <v>259490</v>
      </c>
      <c r="L76">
        <v>56.6</v>
      </c>
      <c r="M76">
        <v>35</v>
      </c>
      <c r="N76">
        <v>35</v>
      </c>
      <c r="O76">
        <v>33.75</v>
      </c>
      <c r="P76">
        <v>36.5</v>
      </c>
      <c r="Q76">
        <v>40.450000000000003</v>
      </c>
      <c r="R76" s="23">
        <v>37.664999999999999</v>
      </c>
      <c r="S76" s="23">
        <v>38.776000000000003</v>
      </c>
      <c r="T76" s="23">
        <v>39.442999999999998</v>
      </c>
      <c r="U76" s="23">
        <v>43.332250000000002</v>
      </c>
      <c r="V76" s="23">
        <v>37.242785668899998</v>
      </c>
      <c r="W76" s="23">
        <v>38.4390831232</v>
      </c>
      <c r="X76" s="23">
        <v>39.884432733200001</v>
      </c>
      <c r="Y76" s="23">
        <v>42.332156592300002</v>
      </c>
      <c r="Z76" s="23" t="s">
        <v>480</v>
      </c>
      <c r="AA76" s="24" t="s">
        <v>558</v>
      </c>
      <c r="AB76" s="24" t="s">
        <v>558</v>
      </c>
      <c r="AC76" s="23">
        <v>36.995960275000002</v>
      </c>
      <c r="AD76" s="24" t="s">
        <v>552</v>
      </c>
      <c r="AE76" s="23">
        <v>-0.84958134249999995</v>
      </c>
      <c r="AF76" s="25">
        <v>2.98E-2</v>
      </c>
      <c r="AG76" t="s">
        <v>481</v>
      </c>
      <c r="AH76" s="23">
        <v>-101.481665425</v>
      </c>
      <c r="AI76" s="24">
        <v>14.3859649123</v>
      </c>
      <c r="AJ76" s="24">
        <v>-82.105263157899998</v>
      </c>
      <c r="AK76" s="26">
        <v>401610</v>
      </c>
      <c r="AL76" s="26">
        <v>375327</v>
      </c>
      <c r="AM76" s="26">
        <v>319855</v>
      </c>
      <c r="AN76" s="30">
        <v>12887302.5</v>
      </c>
      <c r="AO76" s="30">
        <v>12726741.3333333</v>
      </c>
      <c r="AP76" s="30">
        <v>11060701</v>
      </c>
      <c r="AQ76" s="22" t="s">
        <v>576</v>
      </c>
      <c r="AR76" s="24" t="s">
        <v>555</v>
      </c>
      <c r="AS76" s="24" t="s">
        <v>555</v>
      </c>
      <c r="AT76" s="28">
        <v>-9.7000000000000003E-2</v>
      </c>
      <c r="AU76" s="28">
        <v>-6.1499999999999999E-2</v>
      </c>
      <c r="AV76" s="27">
        <v>2.4299999999999999E-2</v>
      </c>
      <c r="AW76" s="30">
        <v>-82890</v>
      </c>
      <c r="AX76" s="29">
        <v>699189.99990000005</v>
      </c>
      <c r="AY76" s="29">
        <v>32174985.0002</v>
      </c>
      <c r="AZ76" s="29">
        <v>93840355.001200005</v>
      </c>
      <c r="BA76" s="29">
        <v>444339245.49959999</v>
      </c>
      <c r="BB76">
        <v>0.72</v>
      </c>
      <c r="BC76" s="25">
        <v>2.4285999999999999</v>
      </c>
      <c r="BD76">
        <v>49.791666666700003</v>
      </c>
      <c r="BE76">
        <v>0</v>
      </c>
      <c r="BF76">
        <v>7.1987951807000004</v>
      </c>
      <c r="BG76">
        <v>0</v>
      </c>
    </row>
    <row r="77" spans="1:59" x14ac:dyDescent="0.35">
      <c r="A77" t="s">
        <v>461</v>
      </c>
      <c r="B77" s="31">
        <v>104.2</v>
      </c>
      <c r="C77" s="31">
        <v>0</v>
      </c>
      <c r="D77" s="32">
        <v>0</v>
      </c>
      <c r="E77" s="18">
        <v>104</v>
      </c>
      <c r="F77" s="18">
        <v>103.6</v>
      </c>
      <c r="G77" s="31">
        <v>104.2</v>
      </c>
      <c r="H77">
        <v>104.2</v>
      </c>
      <c r="I77" s="16">
        <v>5140</v>
      </c>
      <c r="J77" s="16">
        <v>535068</v>
      </c>
      <c r="K77" s="31">
        <v>0</v>
      </c>
      <c r="L77">
        <v>107.5</v>
      </c>
      <c r="M77">
        <v>103</v>
      </c>
      <c r="N77">
        <v>103.7</v>
      </c>
      <c r="O77">
        <v>103</v>
      </c>
      <c r="P77">
        <v>104.3</v>
      </c>
      <c r="Q77">
        <v>107.5</v>
      </c>
      <c r="R77" s="22">
        <v>104.125</v>
      </c>
      <c r="S77" s="23">
        <v>104.63800000000001</v>
      </c>
      <c r="T77" s="23">
        <v>105.154</v>
      </c>
      <c r="U77" s="23">
        <v>105.10550000000001</v>
      </c>
      <c r="V77" s="22">
        <v>104.1668692968</v>
      </c>
      <c r="W77" s="23">
        <v>104.5279987648</v>
      </c>
      <c r="X77" s="23">
        <v>104.84696480229999</v>
      </c>
      <c r="Y77" s="23">
        <v>104.9342080621</v>
      </c>
      <c r="Z77" s="24" t="s">
        <v>558</v>
      </c>
      <c r="AA77" s="24" t="s">
        <v>558</v>
      </c>
      <c r="AB77" s="24" t="s">
        <v>558</v>
      </c>
      <c r="AC77" s="23">
        <v>49.3134270989</v>
      </c>
      <c r="AD77" s="24" t="s">
        <v>552</v>
      </c>
      <c r="AE77" s="24">
        <v>-0.19396672240000001</v>
      </c>
      <c r="AF77" s="25">
        <v>3.8999999999999998E-3</v>
      </c>
      <c r="AG77" t="s">
        <v>481</v>
      </c>
      <c r="AH77" s="24">
        <v>-45.229244113999997</v>
      </c>
      <c r="AI77" s="22">
        <v>70.370370370399996</v>
      </c>
      <c r="AJ77" s="24">
        <v>-33.333333333299997</v>
      </c>
      <c r="AK77" s="36">
        <v>5128</v>
      </c>
      <c r="AL77" s="26">
        <v>6494</v>
      </c>
      <c r="AM77" s="26">
        <v>6684</v>
      </c>
      <c r="AN77" s="29">
        <v>514705.5</v>
      </c>
      <c r="AO77" s="30">
        <v>663603.6</v>
      </c>
      <c r="AP77" s="30">
        <v>686985.85</v>
      </c>
      <c r="AQ77" s="22" t="s">
        <v>576</v>
      </c>
      <c r="AR77" s="24" t="s">
        <v>555</v>
      </c>
      <c r="AS77" s="24" t="s">
        <v>555</v>
      </c>
      <c r="AT77" s="28">
        <v>-2.3400000000000001E-2</v>
      </c>
      <c r="AU77" s="33">
        <v>0</v>
      </c>
      <c r="AV77" s="27">
        <v>1.9E-3</v>
      </c>
      <c r="AW77" s="24">
        <v>0</v>
      </c>
      <c r="AX77" s="24">
        <v>0</v>
      </c>
      <c r="AY77" s="24">
        <v>0</v>
      </c>
      <c r="AZ77" s="30">
        <v>-1255075</v>
      </c>
      <c r="BA77" s="29">
        <v>62374599</v>
      </c>
      <c r="BB77">
        <v>0</v>
      </c>
      <c r="BC77" s="25">
        <v>0</v>
      </c>
      <c r="BD77">
        <v>0</v>
      </c>
      <c r="BE77">
        <v>0</v>
      </c>
      <c r="BF77">
        <v>0</v>
      </c>
      <c r="BG77">
        <v>0</v>
      </c>
    </row>
    <row r="78" spans="1:59" x14ac:dyDescent="0.35">
      <c r="A78" t="s">
        <v>145</v>
      </c>
      <c r="B78" s="18">
        <v>8</v>
      </c>
      <c r="C78" s="18">
        <v>-0.24</v>
      </c>
      <c r="D78" s="19">
        <v>-2.9100000000000001E-2</v>
      </c>
      <c r="E78" s="18">
        <v>8.2200000000000006</v>
      </c>
      <c r="F78" s="18">
        <v>8</v>
      </c>
      <c r="G78" s="20">
        <v>8.4</v>
      </c>
      <c r="H78">
        <v>8.24</v>
      </c>
      <c r="I78" s="16">
        <v>174200</v>
      </c>
      <c r="J78" s="16">
        <v>1414303</v>
      </c>
      <c r="K78" s="31">
        <v>0</v>
      </c>
      <c r="L78">
        <v>11.74</v>
      </c>
      <c r="M78">
        <v>6.5</v>
      </c>
      <c r="N78">
        <v>7.08</v>
      </c>
      <c r="O78">
        <v>6.68</v>
      </c>
      <c r="P78">
        <v>8.6</v>
      </c>
      <c r="Q78">
        <v>8.9</v>
      </c>
      <c r="R78" s="23">
        <v>8.4924999999999997</v>
      </c>
      <c r="S78" s="22">
        <v>7.7417999999999996</v>
      </c>
      <c r="T78" s="22">
        <v>7.5814000000000004</v>
      </c>
      <c r="U78" s="23">
        <v>8.2310499999999998</v>
      </c>
      <c r="V78" s="23">
        <v>8.3150717906999994</v>
      </c>
      <c r="W78" s="22">
        <v>7.9939026814999998</v>
      </c>
      <c r="X78" s="22">
        <v>7.9024471060000003</v>
      </c>
      <c r="Y78" s="22">
        <v>7.9359179549999999</v>
      </c>
      <c r="Z78" s="23" t="s">
        <v>480</v>
      </c>
      <c r="AA78" s="22" t="s">
        <v>551</v>
      </c>
      <c r="AB78" s="24" t="s">
        <v>558</v>
      </c>
      <c r="AC78" s="23">
        <v>45.3451855876</v>
      </c>
      <c r="AD78" s="24" t="s">
        <v>552</v>
      </c>
      <c r="AE78" s="23">
        <v>0.2329078664</v>
      </c>
      <c r="AF78" s="25">
        <v>4.9799999999999997E-2</v>
      </c>
      <c r="AG78" t="s">
        <v>552</v>
      </c>
      <c r="AH78" s="23">
        <v>-169.8050875454</v>
      </c>
      <c r="AI78" s="23">
        <v>19.649122807000001</v>
      </c>
      <c r="AJ78" s="23">
        <v>-100</v>
      </c>
      <c r="AK78" s="36">
        <v>73270</v>
      </c>
      <c r="AL78" s="36">
        <v>90853</v>
      </c>
      <c r="AM78" s="36">
        <v>142840</v>
      </c>
      <c r="AN78" s="29">
        <v>595191.4</v>
      </c>
      <c r="AO78" s="29">
        <v>760477.46666666598</v>
      </c>
      <c r="AP78" s="29">
        <v>1203843.95</v>
      </c>
      <c r="AQ78" s="24" t="s">
        <v>555</v>
      </c>
      <c r="AR78" s="24" t="s">
        <v>555</v>
      </c>
      <c r="AS78" s="24" t="s">
        <v>555</v>
      </c>
      <c r="AT78" s="27">
        <v>0.14119999999999999</v>
      </c>
      <c r="AU78" s="28">
        <v>-8.8800000000000004E-2</v>
      </c>
      <c r="AV78" s="28">
        <v>-4.7600000000000003E-2</v>
      </c>
      <c r="AW78" s="29">
        <v>420355</v>
      </c>
      <c r="AX78" s="29">
        <v>623445</v>
      </c>
      <c r="AY78" s="30">
        <v>-612759.99990000005</v>
      </c>
      <c r="AZ78" s="30">
        <v>-1341269.9998999999</v>
      </c>
      <c r="BA78" s="30">
        <v>-126613776.99869999</v>
      </c>
      <c r="BB78">
        <v>0.52</v>
      </c>
      <c r="BC78" s="25">
        <v>0.33329999999999999</v>
      </c>
      <c r="BD78">
        <v>15.3846153846</v>
      </c>
      <c r="BE78">
        <v>0</v>
      </c>
      <c r="BF78">
        <v>2.7586206896999999</v>
      </c>
      <c r="BG78">
        <v>0</v>
      </c>
    </row>
    <row r="79" spans="1:59" x14ac:dyDescent="0.35">
      <c r="A79" t="s">
        <v>147</v>
      </c>
      <c r="B79" s="18">
        <v>7.26</v>
      </c>
      <c r="C79" s="18">
        <v>-0.03</v>
      </c>
      <c r="D79" s="19">
        <v>-4.1000000000000003E-3</v>
      </c>
      <c r="E79" s="18">
        <v>7.28</v>
      </c>
      <c r="F79" s="18">
        <v>7.26</v>
      </c>
      <c r="G79" s="20">
        <v>7.46</v>
      </c>
      <c r="H79">
        <v>7.29</v>
      </c>
      <c r="I79" s="16">
        <v>32700</v>
      </c>
      <c r="J79" s="16">
        <v>238222</v>
      </c>
      <c r="K79" s="31">
        <v>0</v>
      </c>
      <c r="L79">
        <v>11.28</v>
      </c>
      <c r="M79">
        <v>7.01</v>
      </c>
      <c r="N79">
        <v>7.24</v>
      </c>
      <c r="O79">
        <v>7.02</v>
      </c>
      <c r="P79">
        <v>7.6</v>
      </c>
      <c r="Q79">
        <v>7.94</v>
      </c>
      <c r="R79" s="23">
        <v>7.3490000000000002</v>
      </c>
      <c r="S79" s="23">
        <v>7.3064</v>
      </c>
      <c r="T79" s="23">
        <v>7.7877000000000001</v>
      </c>
      <c r="U79" s="23">
        <v>8.2933500000000002</v>
      </c>
      <c r="V79" s="23">
        <v>7.3523855664999997</v>
      </c>
      <c r="W79" s="23">
        <v>7.4408945216999998</v>
      </c>
      <c r="X79" s="23">
        <v>7.7276384234000002</v>
      </c>
      <c r="Y79" s="23">
        <v>8.2054057026000002</v>
      </c>
      <c r="Z79" s="24" t="s">
        <v>558</v>
      </c>
      <c r="AA79" s="24" t="s">
        <v>558</v>
      </c>
      <c r="AB79" s="23" t="s">
        <v>480</v>
      </c>
      <c r="AC79" s="23">
        <v>45.703524315800003</v>
      </c>
      <c r="AD79" s="24" t="s">
        <v>552</v>
      </c>
      <c r="AE79" s="24">
        <v>8.0428700000000005E-5</v>
      </c>
      <c r="AF79" s="25">
        <v>3.8199999999999998E-2</v>
      </c>
      <c r="AG79" t="s">
        <v>552</v>
      </c>
      <c r="AH79" s="24">
        <v>-48.1751824818</v>
      </c>
      <c r="AI79" s="23">
        <v>13.8233514821</v>
      </c>
      <c r="AJ79" s="23">
        <v>-94.736842105299999</v>
      </c>
      <c r="AK79" s="36">
        <v>16660</v>
      </c>
      <c r="AL79" s="36">
        <v>17653</v>
      </c>
      <c r="AM79" s="36">
        <v>20575</v>
      </c>
      <c r="AN79" s="29">
        <v>119469.8</v>
      </c>
      <c r="AO79" s="29">
        <v>127389.46666666601</v>
      </c>
      <c r="AP79" s="29">
        <v>148646.95000000001</v>
      </c>
      <c r="AQ79" s="23" t="s">
        <v>570</v>
      </c>
      <c r="AR79" s="24" t="s">
        <v>555</v>
      </c>
      <c r="AS79" s="24" t="s">
        <v>555</v>
      </c>
      <c r="AT79" s="27">
        <v>2.2499999999999999E-2</v>
      </c>
      <c r="AU79" s="27">
        <v>4.1000000000000003E-3</v>
      </c>
      <c r="AV79" s="28">
        <v>-1.2200000000000001E-2</v>
      </c>
      <c r="AW79" s="30">
        <v>-2184</v>
      </c>
      <c r="AX79" s="30">
        <v>-2184</v>
      </c>
      <c r="AY79" s="29">
        <v>57221</v>
      </c>
      <c r="AZ79" s="29">
        <v>58001</v>
      </c>
      <c r="BA79" s="30">
        <v>-3665455</v>
      </c>
      <c r="BB79">
        <v>-0.06</v>
      </c>
      <c r="BC79" s="25">
        <v>-0.5</v>
      </c>
      <c r="BD79">
        <v>-121</v>
      </c>
      <c r="BE79">
        <v>0</v>
      </c>
      <c r="BF79">
        <v>-726</v>
      </c>
      <c r="BG79">
        <v>0</v>
      </c>
    </row>
    <row r="80" spans="1:59" x14ac:dyDescent="0.35">
      <c r="A80" t="s">
        <v>149</v>
      </c>
      <c r="B80" s="20">
        <v>13.82</v>
      </c>
      <c r="C80" s="20">
        <v>0.08</v>
      </c>
      <c r="D80" s="34">
        <v>5.7999999999999996E-3</v>
      </c>
      <c r="E80" s="31">
        <v>13.74</v>
      </c>
      <c r="F80" s="18">
        <v>13.66</v>
      </c>
      <c r="G80" s="20">
        <v>14</v>
      </c>
      <c r="H80">
        <v>13.74</v>
      </c>
      <c r="I80" s="16">
        <v>3858300</v>
      </c>
      <c r="J80" s="16">
        <v>53342920</v>
      </c>
      <c r="K80" s="35">
        <v>-7658116</v>
      </c>
      <c r="L80">
        <v>16.7</v>
      </c>
      <c r="M80">
        <v>11.26</v>
      </c>
      <c r="N80">
        <v>13.63</v>
      </c>
      <c r="O80">
        <v>13.17</v>
      </c>
      <c r="P80">
        <v>14.03</v>
      </c>
      <c r="Q80">
        <v>14.75</v>
      </c>
      <c r="R80" s="23">
        <v>14.108000000000001</v>
      </c>
      <c r="S80" s="23">
        <v>14.3368</v>
      </c>
      <c r="T80" s="23">
        <v>14.8406</v>
      </c>
      <c r="U80" s="23">
        <v>14.79</v>
      </c>
      <c r="V80" s="23">
        <v>14.0600637397</v>
      </c>
      <c r="W80" s="23">
        <v>14.355862570399999</v>
      </c>
      <c r="X80" s="23">
        <v>14.5844721679</v>
      </c>
      <c r="Y80" s="23">
        <v>14.478343322400001</v>
      </c>
      <c r="Z80" s="23" t="s">
        <v>480</v>
      </c>
      <c r="AA80" s="24" t="s">
        <v>558</v>
      </c>
      <c r="AB80" s="24" t="s">
        <v>558</v>
      </c>
      <c r="AC80" s="23">
        <v>44.172786187</v>
      </c>
      <c r="AD80" s="24" t="s">
        <v>552</v>
      </c>
      <c r="AE80" s="24">
        <v>-0.18606659850000001</v>
      </c>
      <c r="AF80" s="25">
        <v>2.6599999999999999E-2</v>
      </c>
      <c r="AG80" t="s">
        <v>481</v>
      </c>
      <c r="AH80" s="23">
        <v>-59.345300950400002</v>
      </c>
      <c r="AI80" s="24">
        <v>38.888888888899999</v>
      </c>
      <c r="AJ80" s="22">
        <v>-61.666666666700003</v>
      </c>
      <c r="AK80" s="26">
        <v>4359820</v>
      </c>
      <c r="AL80" s="26">
        <v>5161407</v>
      </c>
      <c r="AM80" s="26">
        <v>5365495</v>
      </c>
      <c r="AN80" s="30">
        <v>53436897.200000003</v>
      </c>
      <c r="AO80" s="30">
        <v>67541746</v>
      </c>
      <c r="AP80" s="30">
        <v>72279642.5</v>
      </c>
      <c r="AQ80" s="24" t="s">
        <v>555</v>
      </c>
      <c r="AR80" s="24" t="s">
        <v>555</v>
      </c>
      <c r="AS80" s="24" t="s">
        <v>555</v>
      </c>
      <c r="AT80" s="28">
        <v>-4.0300000000000002E-2</v>
      </c>
      <c r="AU80" s="28">
        <v>-4.0300000000000002E-2</v>
      </c>
      <c r="AV80" s="27">
        <v>1.4E-3</v>
      </c>
      <c r="AW80" s="29">
        <v>6999344</v>
      </c>
      <c r="AX80" s="30">
        <v>-285914690</v>
      </c>
      <c r="AY80" s="30">
        <v>-405254974</v>
      </c>
      <c r="AZ80" s="30">
        <v>-517792036</v>
      </c>
      <c r="BA80" s="29">
        <v>760002463.79990005</v>
      </c>
      <c r="BB80">
        <v>1.1299999999999999</v>
      </c>
      <c r="BC80" s="25">
        <v>0.24179999999999999</v>
      </c>
      <c r="BD80">
        <v>12.2300884956</v>
      </c>
      <c r="BE80">
        <v>0</v>
      </c>
      <c r="BF80">
        <v>2.4856115108000001</v>
      </c>
      <c r="BG80">
        <v>0</v>
      </c>
    </row>
    <row r="81" spans="1:59" x14ac:dyDescent="0.35">
      <c r="A81" t="s">
        <v>610</v>
      </c>
      <c r="B81" s="31">
        <v>10.199999999999999</v>
      </c>
      <c r="C81" s="31">
        <v>0</v>
      </c>
      <c r="D81" s="32">
        <v>0</v>
      </c>
      <c r="E81" s="31">
        <v>10.199999999999999</v>
      </c>
      <c r="F81" s="31">
        <v>10.199999999999999</v>
      </c>
      <c r="G81" s="31">
        <v>10.199999999999999</v>
      </c>
      <c r="H81">
        <v>10.199999999999999</v>
      </c>
      <c r="I81">
        <v>160</v>
      </c>
      <c r="J81" s="16">
        <v>1632</v>
      </c>
      <c r="K81" s="31">
        <v>0</v>
      </c>
      <c r="L81">
        <v>11.1</v>
      </c>
      <c r="M81">
        <v>10</v>
      </c>
      <c r="N81">
        <v>10.11</v>
      </c>
      <c r="O81">
        <v>10</v>
      </c>
      <c r="P81">
        <v>10.5</v>
      </c>
      <c r="Q81">
        <v>11.1</v>
      </c>
      <c r="R81" s="23">
        <v>10.243</v>
      </c>
      <c r="S81" s="23">
        <v>10.272399999999999</v>
      </c>
      <c r="T81" s="23">
        <v>10.422000000000001</v>
      </c>
      <c r="U81" s="24">
        <v>0</v>
      </c>
      <c r="V81" s="23">
        <v>10.229958895399999</v>
      </c>
      <c r="W81" s="23">
        <v>10.2827103669</v>
      </c>
      <c r="X81" s="23">
        <v>10.4108909418</v>
      </c>
      <c r="Y81" s="24">
        <v>0</v>
      </c>
      <c r="Z81" s="24" t="s">
        <v>558</v>
      </c>
      <c r="AA81" s="24" t="s">
        <v>558</v>
      </c>
      <c r="AB81" s="24" t="s">
        <v>558</v>
      </c>
      <c r="AC81" s="23">
        <v>48.833146371200002</v>
      </c>
      <c r="AD81" s="24" t="s">
        <v>552</v>
      </c>
      <c r="AE81" s="24">
        <v>9.3262620000000005E-4</v>
      </c>
      <c r="AF81" s="25">
        <v>1.29E-2</v>
      </c>
      <c r="AG81" t="s">
        <v>481</v>
      </c>
      <c r="AH81" s="24">
        <v>-49.255441007999998</v>
      </c>
      <c r="AI81" s="23">
        <v>25</v>
      </c>
      <c r="AJ81" s="24">
        <v>-75</v>
      </c>
      <c r="AK81" s="26">
        <v>4080</v>
      </c>
      <c r="AL81" s="26">
        <v>13537</v>
      </c>
      <c r="AM81" s="26">
        <v>12269</v>
      </c>
      <c r="AN81" s="30">
        <v>41746.32</v>
      </c>
      <c r="AO81" s="30">
        <v>138297.373333333</v>
      </c>
      <c r="AP81" s="30">
        <v>125296.48</v>
      </c>
      <c r="AQ81" s="22" t="s">
        <v>556</v>
      </c>
      <c r="AR81" s="22" t="s">
        <v>557</v>
      </c>
      <c r="AS81" s="22" t="s">
        <v>569</v>
      </c>
      <c r="AT81" s="27">
        <v>9.9000000000000008E-3</v>
      </c>
      <c r="AU81" s="33">
        <v>0</v>
      </c>
      <c r="AV81" s="33">
        <v>0</v>
      </c>
      <c r="AW81" s="24">
        <v>0</v>
      </c>
      <c r="AX81" s="29">
        <v>20200</v>
      </c>
      <c r="AY81" s="29">
        <v>20200</v>
      </c>
      <c r="AZ81" s="30">
        <v>-140303.99960000001</v>
      </c>
      <c r="BA81" s="24">
        <v>0</v>
      </c>
      <c r="BB81">
        <v>-0.32</v>
      </c>
      <c r="BC81" s="25">
        <v>-1.3107</v>
      </c>
      <c r="BD81">
        <v>-31.875</v>
      </c>
      <c r="BE81">
        <v>0</v>
      </c>
      <c r="BF81">
        <v>0.36611629579999999</v>
      </c>
      <c r="BG81">
        <v>0</v>
      </c>
    </row>
    <row r="82" spans="1:59" x14ac:dyDescent="0.35">
      <c r="A82" t="s">
        <v>676</v>
      </c>
      <c r="B82" s="31">
        <v>10.3</v>
      </c>
      <c r="C82" s="31">
        <v>0</v>
      </c>
      <c r="D82" s="32">
        <v>0</v>
      </c>
      <c r="E82" s="31">
        <v>10.3</v>
      </c>
      <c r="F82" s="31">
        <v>10.3</v>
      </c>
      <c r="G82" s="31">
        <v>10.3</v>
      </c>
      <c r="H82">
        <v>10.3</v>
      </c>
      <c r="I82">
        <v>960</v>
      </c>
      <c r="J82" s="16">
        <v>9888</v>
      </c>
      <c r="K82" s="31">
        <v>0</v>
      </c>
      <c r="L82">
        <v>10.6</v>
      </c>
      <c r="M82">
        <v>10</v>
      </c>
      <c r="N82">
        <v>10.28</v>
      </c>
      <c r="O82">
        <v>10</v>
      </c>
      <c r="P82">
        <v>10.32</v>
      </c>
      <c r="Q82">
        <v>10.32</v>
      </c>
      <c r="R82" s="22">
        <v>10.241</v>
      </c>
      <c r="S82" s="24">
        <v>0</v>
      </c>
      <c r="T82" s="24">
        <v>0</v>
      </c>
      <c r="U82" s="24">
        <v>0</v>
      </c>
      <c r="V82" s="22">
        <v>10.2464240714</v>
      </c>
      <c r="W82" s="24">
        <v>0</v>
      </c>
      <c r="X82" s="24">
        <v>0</v>
      </c>
      <c r="Y82" s="24">
        <v>0</v>
      </c>
      <c r="Z82" s="24" t="s">
        <v>558</v>
      </c>
      <c r="AA82" t="s">
        <v>568</v>
      </c>
      <c r="AB82" t="s">
        <v>568</v>
      </c>
      <c r="AC82" s="23">
        <v>55.049847718599999</v>
      </c>
      <c r="AD82" s="24" t="s">
        <v>552</v>
      </c>
      <c r="AE82" s="24">
        <v>0</v>
      </c>
      <c r="AF82" s="25">
        <v>5.4999999999999997E-3</v>
      </c>
      <c r="AG82" t="s">
        <v>481</v>
      </c>
      <c r="AH82" s="22">
        <v>74.592074592100005</v>
      </c>
      <c r="AI82" s="22">
        <v>90.909090909100001</v>
      </c>
      <c r="AJ82" s="24">
        <v>-9.0909090909000003</v>
      </c>
      <c r="AK82" s="26">
        <v>6088</v>
      </c>
      <c r="AL82" s="26">
        <v>15115</v>
      </c>
      <c r="AM82" s="26">
        <v>17820</v>
      </c>
      <c r="AN82" s="30">
        <v>56304.4</v>
      </c>
      <c r="AO82" s="30">
        <v>151133.57333333301</v>
      </c>
      <c r="AP82" s="30">
        <v>178763.6</v>
      </c>
      <c r="AQ82" s="22" t="s">
        <v>556</v>
      </c>
      <c r="AR82" s="22" t="s">
        <v>557</v>
      </c>
      <c r="AS82" s="22" t="s">
        <v>569</v>
      </c>
      <c r="AT82" s="27">
        <v>9.7999999999999997E-3</v>
      </c>
      <c r="AU82" s="27">
        <v>9.7999999999999997E-3</v>
      </c>
      <c r="AV82" s="27">
        <v>1.9E-3</v>
      </c>
      <c r="AW82" s="24">
        <v>0</v>
      </c>
      <c r="AX82" s="29">
        <v>100104</v>
      </c>
      <c r="AY82" s="24">
        <v>0</v>
      </c>
      <c r="AZ82" s="24">
        <v>0</v>
      </c>
      <c r="BA82" s="24">
        <v>0</v>
      </c>
      <c r="BB82">
        <v>0</v>
      </c>
      <c r="BC82" s="25">
        <v>0</v>
      </c>
      <c r="BD82">
        <v>0</v>
      </c>
      <c r="BE82">
        <v>0</v>
      </c>
      <c r="BF82">
        <v>0</v>
      </c>
      <c r="BG82">
        <v>0</v>
      </c>
    </row>
    <row r="83" spans="1:59" x14ac:dyDescent="0.35">
      <c r="A83" t="s">
        <v>151</v>
      </c>
      <c r="B83" s="18">
        <v>10.56</v>
      </c>
      <c r="C83" s="18">
        <v>-0.04</v>
      </c>
      <c r="D83" s="19">
        <v>-3.8E-3</v>
      </c>
      <c r="E83" s="18">
        <v>10.58</v>
      </c>
      <c r="F83" s="18">
        <v>10.3</v>
      </c>
      <c r="G83" s="18">
        <v>10.58</v>
      </c>
      <c r="H83">
        <v>10.6</v>
      </c>
      <c r="I83" s="16">
        <v>12800</v>
      </c>
      <c r="J83" s="16">
        <v>133788</v>
      </c>
      <c r="K83" s="31">
        <v>0</v>
      </c>
      <c r="L83">
        <v>12.6</v>
      </c>
      <c r="M83">
        <v>10.1</v>
      </c>
      <c r="N83">
        <v>10.33</v>
      </c>
      <c r="O83">
        <v>10.3</v>
      </c>
      <c r="P83">
        <v>10.96</v>
      </c>
      <c r="Q83">
        <v>11.4</v>
      </c>
      <c r="R83" s="23">
        <v>10.781000000000001</v>
      </c>
      <c r="S83" s="23">
        <v>10.925599999999999</v>
      </c>
      <c r="T83" s="23">
        <v>11.1806</v>
      </c>
      <c r="U83" s="23">
        <v>11.407400000000001</v>
      </c>
      <c r="V83" s="23">
        <v>10.773764637399999</v>
      </c>
      <c r="W83" s="23">
        <v>10.9184664436</v>
      </c>
      <c r="X83" s="23">
        <v>11.103503697700001</v>
      </c>
      <c r="Y83" s="23">
        <v>11.344294549500001</v>
      </c>
      <c r="Z83" s="24" t="s">
        <v>558</v>
      </c>
      <c r="AA83" s="24" t="s">
        <v>558</v>
      </c>
      <c r="AB83" s="24" t="s">
        <v>558</v>
      </c>
      <c r="AC83" s="23">
        <v>39.544431006000003</v>
      </c>
      <c r="AD83" s="24" t="s">
        <v>552</v>
      </c>
      <c r="AE83" s="24">
        <v>-5.6672277399999998E-2</v>
      </c>
      <c r="AF83" s="25">
        <v>2.8799999999999999E-2</v>
      </c>
      <c r="AG83" t="s">
        <v>481</v>
      </c>
      <c r="AH83" s="23">
        <v>-108.9951377634</v>
      </c>
      <c r="AI83" s="24">
        <v>41.9540229885</v>
      </c>
      <c r="AJ83" s="24">
        <v>-60.344827586199997</v>
      </c>
      <c r="AK83" s="26">
        <v>47180</v>
      </c>
      <c r="AL83" s="26">
        <v>54680</v>
      </c>
      <c r="AM83" s="26">
        <v>46000</v>
      </c>
      <c r="AN83" s="30">
        <v>458197.8</v>
      </c>
      <c r="AO83" s="30">
        <v>554027.19999999995</v>
      </c>
      <c r="AP83" s="30">
        <v>469289.5</v>
      </c>
      <c r="AQ83" s="23" t="s">
        <v>564</v>
      </c>
      <c r="AR83" s="24" t="s">
        <v>555</v>
      </c>
      <c r="AS83" s="24" t="s">
        <v>555</v>
      </c>
      <c r="AT83" s="28">
        <v>-3.3000000000000002E-2</v>
      </c>
      <c r="AU83" s="28">
        <v>-3.8E-3</v>
      </c>
      <c r="AV83" s="28">
        <v>-3.8E-3</v>
      </c>
      <c r="AW83" s="30">
        <v>-66980</v>
      </c>
      <c r="AX83" s="30">
        <v>-777129.99970000004</v>
      </c>
      <c r="AY83" s="30">
        <v>-741937.99970000004</v>
      </c>
      <c r="AZ83" s="30">
        <v>-921189.99970000004</v>
      </c>
      <c r="BA83" s="29">
        <v>2907654.0003</v>
      </c>
      <c r="BB83">
        <v>1.89</v>
      </c>
      <c r="BC83" s="25">
        <v>-0.35709999999999997</v>
      </c>
      <c r="BD83">
        <v>5.5873015872999998</v>
      </c>
      <c r="BE83">
        <v>0</v>
      </c>
      <c r="BF83">
        <v>0.57485029939999999</v>
      </c>
      <c r="BG83">
        <v>0</v>
      </c>
    </row>
    <row r="84" spans="1:59" x14ac:dyDescent="0.35">
      <c r="A84" t="s">
        <v>478</v>
      </c>
      <c r="B84" s="18">
        <v>3.85</v>
      </c>
      <c r="C84" s="18">
        <v>-0.24</v>
      </c>
      <c r="D84" s="19">
        <v>-5.8700000000000002E-2</v>
      </c>
      <c r="E84" s="31">
        <v>4.09</v>
      </c>
      <c r="F84" s="18">
        <v>3.85</v>
      </c>
      <c r="G84" s="31">
        <v>4.09</v>
      </c>
      <c r="H84">
        <v>4.09</v>
      </c>
      <c r="I84" s="16">
        <v>306000</v>
      </c>
      <c r="J84" s="16">
        <v>1195330</v>
      </c>
      <c r="K84" s="21">
        <v>3880</v>
      </c>
      <c r="L84">
        <v>7.9</v>
      </c>
      <c r="M84">
        <v>2.82</v>
      </c>
      <c r="N84">
        <v>3.8</v>
      </c>
      <c r="O84">
        <v>3.5</v>
      </c>
      <c r="P84">
        <v>4.5</v>
      </c>
      <c r="Q84">
        <v>5.24</v>
      </c>
      <c r="R84" s="23">
        <v>4.1820000000000004</v>
      </c>
      <c r="S84" s="23">
        <v>3.9104000000000001</v>
      </c>
      <c r="T84" s="23">
        <v>3.9325000000000001</v>
      </c>
      <c r="U84" s="23">
        <v>4.8411499999999998</v>
      </c>
      <c r="V84" s="23">
        <v>4.1427686674000004</v>
      </c>
      <c r="W84" s="23">
        <v>3.9983044032000001</v>
      </c>
      <c r="X84" s="23">
        <v>4.1870104361999996</v>
      </c>
      <c r="Y84" s="23">
        <v>5.3858949490999999</v>
      </c>
      <c r="Z84" s="22" t="s">
        <v>551</v>
      </c>
      <c r="AA84" s="22" t="s">
        <v>551</v>
      </c>
      <c r="AB84" s="24" t="s">
        <v>558</v>
      </c>
      <c r="AC84" s="23">
        <v>45.615276356099997</v>
      </c>
      <c r="AD84" s="24" t="s">
        <v>552</v>
      </c>
      <c r="AE84" s="24">
        <v>0.16008563479999999</v>
      </c>
      <c r="AF84" s="25">
        <v>0.1148</v>
      </c>
      <c r="AG84" t="s">
        <v>482</v>
      </c>
      <c r="AH84" s="24">
        <v>-49.913043478299997</v>
      </c>
      <c r="AI84" s="23">
        <v>15.820864203499999</v>
      </c>
      <c r="AJ84" s="23">
        <v>-95.336787564800005</v>
      </c>
      <c r="AK84" s="26">
        <v>2263900</v>
      </c>
      <c r="AL84" s="26">
        <v>2205333</v>
      </c>
      <c r="AM84" s="26">
        <v>1691650</v>
      </c>
      <c r="AN84" s="30">
        <v>5732666</v>
      </c>
      <c r="AO84" s="30">
        <v>6995735.3333333302</v>
      </c>
      <c r="AP84" s="30">
        <v>5384167.5</v>
      </c>
      <c r="AQ84" s="23" t="s">
        <v>560</v>
      </c>
      <c r="AR84" s="24" t="s">
        <v>555</v>
      </c>
      <c r="AS84" s="24" t="s">
        <v>555</v>
      </c>
      <c r="AT84" s="27">
        <v>2.9399999999999999E-2</v>
      </c>
      <c r="AU84" s="28">
        <v>-0.16850000000000001</v>
      </c>
      <c r="AV84" s="28">
        <v>-2.2800000000000001E-2</v>
      </c>
      <c r="AW84" s="30">
        <v>-459990</v>
      </c>
      <c r="AX84" s="30">
        <v>-3682400</v>
      </c>
      <c r="AY84" s="30">
        <v>-4009640</v>
      </c>
      <c r="AZ84" s="30">
        <v>-4536960</v>
      </c>
      <c r="BA84" s="29">
        <v>1497222</v>
      </c>
      <c r="BB84">
        <v>-0.09</v>
      </c>
      <c r="BC84" s="25">
        <v>-1.25</v>
      </c>
      <c r="BD84">
        <v>-42.777777777799997</v>
      </c>
      <c r="BE84">
        <v>0</v>
      </c>
      <c r="BF84">
        <v>21.388888888899999</v>
      </c>
      <c r="BG84">
        <v>0</v>
      </c>
    </row>
    <row r="85" spans="1:59" x14ac:dyDescent="0.35">
      <c r="A85" t="s">
        <v>153</v>
      </c>
      <c r="B85" s="18">
        <v>11.64</v>
      </c>
      <c r="C85" s="18">
        <v>-0.1</v>
      </c>
      <c r="D85" s="19">
        <v>-8.5000000000000006E-3</v>
      </c>
      <c r="E85" s="31">
        <v>11.74</v>
      </c>
      <c r="F85" s="18">
        <v>11.54</v>
      </c>
      <c r="G85" s="20">
        <v>11.78</v>
      </c>
      <c r="H85">
        <v>11.74</v>
      </c>
      <c r="I85" s="16">
        <v>5140700</v>
      </c>
      <c r="J85" s="16">
        <v>60007442</v>
      </c>
      <c r="K85" s="21">
        <v>25438990</v>
      </c>
      <c r="L85">
        <v>13.54</v>
      </c>
      <c r="M85">
        <v>9.98</v>
      </c>
      <c r="N85">
        <v>11.38</v>
      </c>
      <c r="O85">
        <v>10.99</v>
      </c>
      <c r="P85">
        <v>11.77</v>
      </c>
      <c r="Q85">
        <v>12.48</v>
      </c>
      <c r="R85" s="23">
        <v>11.8</v>
      </c>
      <c r="S85" s="23">
        <v>11.652799999999999</v>
      </c>
      <c r="T85" s="22">
        <v>11.02</v>
      </c>
      <c r="U85" s="22">
        <v>11.444599999999999</v>
      </c>
      <c r="V85" s="23">
        <v>11.6962416411</v>
      </c>
      <c r="W85" s="22">
        <v>11.5663964557</v>
      </c>
      <c r="X85" s="22">
        <v>11.3836962528</v>
      </c>
      <c r="Y85" s="22">
        <v>11.368138069</v>
      </c>
      <c r="Z85" s="23" t="s">
        <v>480</v>
      </c>
      <c r="AA85" s="24" t="s">
        <v>558</v>
      </c>
      <c r="AB85" s="22" t="s">
        <v>551</v>
      </c>
      <c r="AC85" s="23">
        <v>48.709783277299998</v>
      </c>
      <c r="AD85" s="24" t="s">
        <v>552</v>
      </c>
      <c r="AE85" s="24">
        <v>-1.18715456E-2</v>
      </c>
      <c r="AF85" s="25">
        <v>2.5700000000000001E-2</v>
      </c>
      <c r="AG85" t="s">
        <v>481</v>
      </c>
      <c r="AH85" s="24">
        <v>-26.936026936000001</v>
      </c>
      <c r="AI85" s="22">
        <v>56.958473625099998</v>
      </c>
      <c r="AJ85" s="23">
        <v>-42.424242424200003</v>
      </c>
      <c r="AK85" s="36">
        <v>2781300</v>
      </c>
      <c r="AL85" s="36">
        <v>2887573</v>
      </c>
      <c r="AM85" s="36">
        <v>2873340</v>
      </c>
      <c r="AN85" s="29">
        <v>29915711.199999999</v>
      </c>
      <c r="AO85" s="29">
        <v>31947057.333333299</v>
      </c>
      <c r="AP85" s="29">
        <v>32622717.100000001</v>
      </c>
      <c r="AQ85" s="24" t="s">
        <v>555</v>
      </c>
      <c r="AR85" s="23" t="s">
        <v>554</v>
      </c>
      <c r="AS85" s="24" t="s">
        <v>555</v>
      </c>
      <c r="AT85" s="27">
        <v>5.2400000000000002E-2</v>
      </c>
      <c r="AU85" s="28">
        <v>-4.4299999999999999E-2</v>
      </c>
      <c r="AV85" s="27">
        <v>1.5699999999999999E-2</v>
      </c>
      <c r="AW85" s="29">
        <v>54733306</v>
      </c>
      <c r="AX85" s="29">
        <v>27264962.000100002</v>
      </c>
      <c r="AY85" s="29">
        <v>378092184.00010002</v>
      </c>
      <c r="AZ85" s="29">
        <v>972923964.00010002</v>
      </c>
      <c r="BA85" s="29">
        <v>1532077378.0009</v>
      </c>
      <c r="BB85">
        <v>0.38</v>
      </c>
      <c r="BC85" s="25">
        <v>0.1176</v>
      </c>
      <c r="BD85">
        <v>30.631578947400001</v>
      </c>
      <c r="BE85">
        <v>0</v>
      </c>
      <c r="BF85">
        <v>5.7623762375999998</v>
      </c>
      <c r="BG85">
        <v>0</v>
      </c>
    </row>
    <row r="86" spans="1:59" x14ac:dyDescent="0.35">
      <c r="A86" t="s">
        <v>611</v>
      </c>
      <c r="B86" s="18">
        <v>2.42</v>
      </c>
      <c r="C86" s="18">
        <v>-0.08</v>
      </c>
      <c r="D86" s="19">
        <v>-3.2000000000000001E-2</v>
      </c>
      <c r="E86" s="20">
        <v>2.59</v>
      </c>
      <c r="F86" s="18">
        <v>2.42</v>
      </c>
      <c r="G86" s="20">
        <v>2.59</v>
      </c>
      <c r="H86">
        <v>2.5</v>
      </c>
      <c r="I86" s="16">
        <v>81000</v>
      </c>
      <c r="J86" s="16">
        <v>197840</v>
      </c>
      <c r="K86" s="31">
        <v>0</v>
      </c>
      <c r="L86">
        <v>4.2</v>
      </c>
      <c r="M86">
        <v>2</v>
      </c>
      <c r="N86">
        <v>2.39</v>
      </c>
      <c r="O86">
        <v>2.3199999999999998</v>
      </c>
      <c r="P86">
        <v>2.59</v>
      </c>
      <c r="Q86">
        <v>2.98</v>
      </c>
      <c r="R86" s="23">
        <v>2.6385000000000001</v>
      </c>
      <c r="S86" s="23">
        <v>2.6726000000000001</v>
      </c>
      <c r="T86" s="23">
        <v>2.5306999999999999</v>
      </c>
      <c r="U86" s="23">
        <v>2.4489999999999998</v>
      </c>
      <c r="V86" s="23">
        <v>2.5776605157999999</v>
      </c>
      <c r="W86" s="23">
        <v>2.5942221312</v>
      </c>
      <c r="X86" s="23">
        <v>2.5526532333</v>
      </c>
      <c r="Y86" s="23">
        <v>2.4456156397000002</v>
      </c>
      <c r="Z86" s="23" t="s">
        <v>480</v>
      </c>
      <c r="AA86" s="24" t="s">
        <v>558</v>
      </c>
      <c r="AB86" s="22" t="s">
        <v>551</v>
      </c>
      <c r="AC86" s="23">
        <v>43.407630685000001</v>
      </c>
      <c r="AD86" s="24" t="s">
        <v>552</v>
      </c>
      <c r="AE86" s="24">
        <v>-1.2001680299999999E-2</v>
      </c>
      <c r="AF86" s="25">
        <v>9.3600000000000003E-2</v>
      </c>
      <c r="AG86" t="s">
        <v>482</v>
      </c>
      <c r="AH86" s="23">
        <v>-97.406883545499994</v>
      </c>
      <c r="AI86" s="24">
        <v>19.770878895599999</v>
      </c>
      <c r="AJ86" s="23">
        <v>-89.830508474599995</v>
      </c>
      <c r="AK86" s="26">
        <v>156100</v>
      </c>
      <c r="AL86" s="26">
        <v>139200</v>
      </c>
      <c r="AM86" s="26">
        <v>199100</v>
      </c>
      <c r="AN86" s="30">
        <v>378403</v>
      </c>
      <c r="AO86" s="30">
        <v>345951.33333333302</v>
      </c>
      <c r="AP86" s="30">
        <v>526743.5</v>
      </c>
      <c r="AQ86" s="23" t="s">
        <v>560</v>
      </c>
      <c r="AR86" s="24" t="s">
        <v>555</v>
      </c>
      <c r="AS86" s="24" t="s">
        <v>555</v>
      </c>
      <c r="AT86" s="28">
        <v>-2.81E-2</v>
      </c>
      <c r="AU86" s="28">
        <v>-0.1037</v>
      </c>
      <c r="AV86" s="33">
        <v>0</v>
      </c>
      <c r="AW86" s="29">
        <v>28680</v>
      </c>
      <c r="AX86" s="29">
        <v>75450</v>
      </c>
      <c r="AY86" s="29">
        <v>362060</v>
      </c>
      <c r="AZ86" s="29">
        <v>1100020</v>
      </c>
      <c r="BA86" s="29">
        <v>1181370.0001000001</v>
      </c>
      <c r="BB86">
        <v>0.03</v>
      </c>
      <c r="BC86" s="25">
        <v>-0.75</v>
      </c>
      <c r="BD86">
        <v>80.666666666699996</v>
      </c>
      <c r="BE86">
        <v>0</v>
      </c>
      <c r="BF86">
        <v>1.216080402</v>
      </c>
      <c r="BG86">
        <v>0</v>
      </c>
    </row>
    <row r="87" spans="1:59" x14ac:dyDescent="0.35">
      <c r="A87" t="s">
        <v>625</v>
      </c>
      <c r="B87" s="20">
        <v>14.6</v>
      </c>
      <c r="C87" s="20">
        <v>0.2</v>
      </c>
      <c r="D87" s="34">
        <v>1.3899999999999999E-2</v>
      </c>
      <c r="E87" s="31">
        <v>14.4</v>
      </c>
      <c r="F87" s="18">
        <v>14.34</v>
      </c>
      <c r="G87" s="20">
        <v>14.6</v>
      </c>
      <c r="H87">
        <v>14.4</v>
      </c>
      <c r="I87" s="16">
        <v>221900</v>
      </c>
      <c r="J87" s="16">
        <v>3207790</v>
      </c>
      <c r="K87" s="21">
        <v>729966</v>
      </c>
      <c r="L87">
        <v>16.600000000000001</v>
      </c>
      <c r="M87">
        <v>14.1</v>
      </c>
      <c r="N87">
        <v>14.23</v>
      </c>
      <c r="O87">
        <v>14.23</v>
      </c>
      <c r="P87">
        <v>14.79</v>
      </c>
      <c r="Q87">
        <v>15.24</v>
      </c>
      <c r="R87" s="23">
        <v>14.708</v>
      </c>
      <c r="S87" s="23">
        <v>14.872</v>
      </c>
      <c r="T87" s="23">
        <v>14.884600000000001</v>
      </c>
      <c r="U87" s="24">
        <v>0</v>
      </c>
      <c r="V87" s="23">
        <v>14.6959735098</v>
      </c>
      <c r="W87" s="23">
        <v>14.831199656100001</v>
      </c>
      <c r="X87" s="23">
        <v>14.9528856445</v>
      </c>
      <c r="Y87" s="24">
        <v>0</v>
      </c>
      <c r="Z87" s="23" t="s">
        <v>480</v>
      </c>
      <c r="AA87" s="24" t="s">
        <v>558</v>
      </c>
      <c r="AB87" s="24" t="s">
        <v>558</v>
      </c>
      <c r="AC87" s="23">
        <v>44.172102483499998</v>
      </c>
      <c r="AD87" s="24" t="s">
        <v>552</v>
      </c>
      <c r="AE87" s="24">
        <v>-0.1135242618</v>
      </c>
      <c r="AF87" s="25">
        <v>1.6400000000000001E-2</v>
      </c>
      <c r="AG87" t="s">
        <v>481</v>
      </c>
      <c r="AH87" s="23">
        <v>-90.656121851199998</v>
      </c>
      <c r="AI87" s="22">
        <v>39.259259259300002</v>
      </c>
      <c r="AJ87" s="22">
        <v>-44.444444444399998</v>
      </c>
      <c r="AK87" s="26">
        <v>255880</v>
      </c>
      <c r="AL87" s="26">
        <v>477220</v>
      </c>
      <c r="AM87" s="26">
        <v>1003070</v>
      </c>
      <c r="AN87" s="30">
        <v>3181025.6</v>
      </c>
      <c r="AO87" s="30">
        <v>6640305.8666666597</v>
      </c>
      <c r="AP87" s="30">
        <v>14606766.199999999</v>
      </c>
      <c r="AQ87" s="22" t="s">
        <v>566</v>
      </c>
      <c r="AR87" s="24" t="s">
        <v>555</v>
      </c>
      <c r="AS87" s="24" t="s">
        <v>555</v>
      </c>
      <c r="AT87" s="28">
        <v>-1.2200000000000001E-2</v>
      </c>
      <c r="AU87" s="28">
        <v>-9.4999999999999998E-3</v>
      </c>
      <c r="AV87" s="27">
        <v>1.3899999999999999E-2</v>
      </c>
      <c r="AW87" s="29">
        <v>7498284</v>
      </c>
      <c r="AX87" s="29">
        <v>16943780</v>
      </c>
      <c r="AY87" s="29">
        <v>124861014</v>
      </c>
      <c r="AZ87" s="29">
        <v>243833132</v>
      </c>
      <c r="BA87" s="24">
        <v>0</v>
      </c>
      <c r="BB87">
        <v>0.93</v>
      </c>
      <c r="BC87" s="25">
        <v>-0.48330000000000001</v>
      </c>
      <c r="BD87">
        <v>15.6989247312</v>
      </c>
      <c r="BE87">
        <v>0</v>
      </c>
      <c r="BF87">
        <v>2.8853754940999998</v>
      </c>
      <c r="BG87">
        <v>0</v>
      </c>
    </row>
    <row r="88" spans="1:59" x14ac:dyDescent="0.35">
      <c r="A88" t="s">
        <v>155</v>
      </c>
      <c r="B88" s="20">
        <v>45.5</v>
      </c>
      <c r="C88" s="20">
        <v>0.35</v>
      </c>
      <c r="D88" s="34">
        <v>7.7999999999999996E-3</v>
      </c>
      <c r="E88" s="20">
        <v>45.55</v>
      </c>
      <c r="F88" s="18">
        <v>44</v>
      </c>
      <c r="G88" s="20">
        <v>48</v>
      </c>
      <c r="H88">
        <v>45.15</v>
      </c>
      <c r="I88" s="16">
        <v>212300</v>
      </c>
      <c r="J88" s="16">
        <v>9720635</v>
      </c>
      <c r="K88" s="35">
        <v>-462465</v>
      </c>
      <c r="L88">
        <v>76.5</v>
      </c>
      <c r="M88">
        <v>2.93</v>
      </c>
      <c r="N88">
        <v>43</v>
      </c>
      <c r="O88">
        <v>32.020000000000003</v>
      </c>
      <c r="P88">
        <v>58.35</v>
      </c>
      <c r="Q88">
        <v>71</v>
      </c>
      <c r="R88" s="23">
        <v>52.192500000000003</v>
      </c>
      <c r="S88" s="22">
        <v>35.214199999999998</v>
      </c>
      <c r="T88" s="22">
        <v>19.414400000000001</v>
      </c>
      <c r="U88" s="22">
        <v>11.382</v>
      </c>
      <c r="V88" s="23">
        <v>49.360468480599998</v>
      </c>
      <c r="W88" s="22">
        <v>38.164509219000003</v>
      </c>
      <c r="X88" s="22">
        <v>26.414072810699999</v>
      </c>
      <c r="Y88" s="22">
        <v>16.817326310999999</v>
      </c>
      <c r="Z88" s="22" t="s">
        <v>551</v>
      </c>
      <c r="AA88" s="22" t="s">
        <v>551</v>
      </c>
      <c r="AB88" s="22" t="s">
        <v>551</v>
      </c>
      <c r="AC88" s="23">
        <v>48.8315264322</v>
      </c>
      <c r="AD88" s="24" t="s">
        <v>552</v>
      </c>
      <c r="AE88" s="23">
        <v>6.1417771633999996</v>
      </c>
      <c r="AF88" s="25">
        <v>0.18920000000000001</v>
      </c>
      <c r="AG88" t="s">
        <v>482</v>
      </c>
      <c r="AH88" s="23">
        <v>-87.0207579227</v>
      </c>
      <c r="AI88" s="24">
        <v>10.9230769231</v>
      </c>
      <c r="AJ88" s="24">
        <v>-89.230769230800007</v>
      </c>
      <c r="AK88" s="26">
        <v>385219</v>
      </c>
      <c r="AL88" s="26">
        <v>553643</v>
      </c>
      <c r="AM88" s="26">
        <v>609277</v>
      </c>
      <c r="AN88" s="30">
        <v>18388867.100000001</v>
      </c>
      <c r="AO88" s="30">
        <v>29714033.233333301</v>
      </c>
      <c r="AP88" s="30">
        <v>32510539.25</v>
      </c>
      <c r="AQ88" s="24" t="s">
        <v>555</v>
      </c>
      <c r="AR88" s="24" t="s">
        <v>555</v>
      </c>
      <c r="AS88" s="24" t="s">
        <v>555</v>
      </c>
      <c r="AT88" s="27">
        <v>1.4595</v>
      </c>
      <c r="AU88" s="28">
        <v>-1.52E-2</v>
      </c>
      <c r="AV88" s="27">
        <v>3.4099999999999998E-2</v>
      </c>
      <c r="AW88" s="30">
        <v>-496793.5</v>
      </c>
      <c r="AX88" s="29">
        <v>579681</v>
      </c>
      <c r="AY88" s="30">
        <v>-436787.99979999999</v>
      </c>
      <c r="AZ88" s="29">
        <v>379014.00089999998</v>
      </c>
      <c r="BA88" s="29">
        <v>373144.00089999998</v>
      </c>
      <c r="BB88">
        <v>0.04</v>
      </c>
      <c r="BC88" s="25">
        <v>1</v>
      </c>
      <c r="BD88" s="16">
        <v>1137.5</v>
      </c>
      <c r="BE88">
        <v>0</v>
      </c>
      <c r="BF88">
        <v>50</v>
      </c>
      <c r="BG88">
        <v>0</v>
      </c>
    </row>
    <row r="89" spans="1:59" x14ac:dyDescent="0.35">
      <c r="A89" t="s">
        <v>157</v>
      </c>
      <c r="B89" s="18">
        <v>5.52</v>
      </c>
      <c r="C89" s="18">
        <v>-0.03</v>
      </c>
      <c r="D89" s="19">
        <v>-5.4000000000000003E-3</v>
      </c>
      <c r="E89" s="18">
        <v>5.54</v>
      </c>
      <c r="F89" s="18">
        <v>5.51</v>
      </c>
      <c r="G89" s="18">
        <v>5.54</v>
      </c>
      <c r="H89">
        <v>5.55</v>
      </c>
      <c r="I89" s="16">
        <v>3264500</v>
      </c>
      <c r="J89" s="16">
        <v>18039928</v>
      </c>
      <c r="K89" s="35">
        <v>-13704272</v>
      </c>
      <c r="L89">
        <v>8.9</v>
      </c>
      <c r="M89">
        <v>4.8</v>
      </c>
      <c r="N89">
        <v>5.46</v>
      </c>
      <c r="O89">
        <v>4.8</v>
      </c>
      <c r="P89">
        <v>5.6</v>
      </c>
      <c r="Q89">
        <v>5.8</v>
      </c>
      <c r="R89" s="23">
        <v>5.6064999999999996</v>
      </c>
      <c r="S89" s="23">
        <v>5.641</v>
      </c>
      <c r="T89" s="23">
        <v>5.6752000000000002</v>
      </c>
      <c r="U89" s="23">
        <v>5.9744000000000002</v>
      </c>
      <c r="V89" s="23">
        <v>5.5986913422000004</v>
      </c>
      <c r="W89" s="23">
        <v>5.6487279923999996</v>
      </c>
      <c r="X89" s="23">
        <v>5.7509144347000003</v>
      </c>
      <c r="Y89" s="23">
        <v>5.8447967416999997</v>
      </c>
      <c r="Z89" s="24" t="s">
        <v>558</v>
      </c>
      <c r="AA89" s="24" t="s">
        <v>558</v>
      </c>
      <c r="AB89" s="24" t="s">
        <v>558</v>
      </c>
      <c r="AC89" s="23">
        <v>42.2754266532</v>
      </c>
      <c r="AD89" s="24" t="s">
        <v>552</v>
      </c>
      <c r="AE89" s="24">
        <v>-1.6853896100000001E-2</v>
      </c>
      <c r="AF89" s="25">
        <v>1.2200000000000001E-2</v>
      </c>
      <c r="AG89" t="s">
        <v>481</v>
      </c>
      <c r="AH89" s="23">
        <v>-168.76363026339999</v>
      </c>
      <c r="AI89" s="23">
        <v>16.569200779700001</v>
      </c>
      <c r="AJ89" s="23">
        <v>-94.736842105299999</v>
      </c>
      <c r="AK89" s="26">
        <v>5721080</v>
      </c>
      <c r="AL89" s="26">
        <v>6493073</v>
      </c>
      <c r="AM89" s="26">
        <v>5917310</v>
      </c>
      <c r="AN89" s="30">
        <v>26367166.399999999</v>
      </c>
      <c r="AO89" s="30">
        <v>32671160.9333333</v>
      </c>
      <c r="AP89" s="30">
        <v>30388233.699999999</v>
      </c>
      <c r="AQ89" s="23" t="s">
        <v>553</v>
      </c>
      <c r="AR89" s="24" t="s">
        <v>555</v>
      </c>
      <c r="AS89" s="24" t="s">
        <v>555</v>
      </c>
      <c r="AT89" s="28">
        <v>-3.8300000000000001E-2</v>
      </c>
      <c r="AU89" s="28">
        <v>-2.8199999999999999E-2</v>
      </c>
      <c r="AV89" s="28">
        <v>-5.4000000000000003E-3</v>
      </c>
      <c r="AW89" s="30">
        <v>-34679626.000200003</v>
      </c>
      <c r="AX89" s="29">
        <v>47975135.999799997</v>
      </c>
      <c r="AY89" s="29">
        <v>130686617.9998</v>
      </c>
      <c r="AZ89" s="30">
        <v>-289051953.99989998</v>
      </c>
      <c r="BA89" s="30">
        <v>-869153890.32949996</v>
      </c>
      <c r="BB89">
        <v>0.38</v>
      </c>
      <c r="BC89" s="25">
        <v>-0.24</v>
      </c>
      <c r="BD89">
        <v>14.5263157895</v>
      </c>
      <c r="BE89">
        <v>0</v>
      </c>
      <c r="BF89">
        <v>1.8217821782000001</v>
      </c>
      <c r="BG89">
        <v>0</v>
      </c>
    </row>
    <row r="90" spans="1:59" x14ac:dyDescent="0.35">
      <c r="A90" t="s">
        <v>159</v>
      </c>
      <c r="B90" s="18">
        <v>11</v>
      </c>
      <c r="C90" s="18">
        <v>-0.12</v>
      </c>
      <c r="D90" s="19">
        <v>-1.0800000000000001E-2</v>
      </c>
      <c r="E90" s="18">
        <v>11</v>
      </c>
      <c r="F90" s="18">
        <v>11</v>
      </c>
      <c r="G90" s="18">
        <v>11.06</v>
      </c>
      <c r="H90">
        <v>11.12</v>
      </c>
      <c r="I90" s="16">
        <v>1616400</v>
      </c>
      <c r="J90" s="16">
        <v>17781478</v>
      </c>
      <c r="K90" s="35">
        <v>-445984</v>
      </c>
      <c r="L90">
        <v>15.3</v>
      </c>
      <c r="M90">
        <v>7.5</v>
      </c>
      <c r="N90">
        <v>10.86</v>
      </c>
      <c r="O90">
        <v>10.44</v>
      </c>
      <c r="P90">
        <v>11.35</v>
      </c>
      <c r="Q90">
        <v>13.11</v>
      </c>
      <c r="R90" s="23">
        <v>11.839</v>
      </c>
      <c r="S90" s="23">
        <v>12.0144</v>
      </c>
      <c r="T90" s="23">
        <v>12.3142</v>
      </c>
      <c r="U90" s="23">
        <v>11.969099999999999</v>
      </c>
      <c r="V90" s="23">
        <v>11.638524304800001</v>
      </c>
      <c r="W90" s="23">
        <v>11.970782779</v>
      </c>
      <c r="X90" s="23">
        <v>12.0660300094</v>
      </c>
      <c r="Y90" s="23">
        <v>11.5682701743</v>
      </c>
      <c r="Z90" s="23" t="s">
        <v>480</v>
      </c>
      <c r="AA90" s="24" t="s">
        <v>558</v>
      </c>
      <c r="AB90" s="24" t="s">
        <v>558</v>
      </c>
      <c r="AC90" s="23">
        <v>31.1924490717</v>
      </c>
      <c r="AD90" s="24" t="s">
        <v>552</v>
      </c>
      <c r="AE90" s="23">
        <v>-0.27532420359999998</v>
      </c>
      <c r="AF90" s="25">
        <v>3.6299999999999999E-2</v>
      </c>
      <c r="AG90" t="s">
        <v>552</v>
      </c>
      <c r="AH90" s="23">
        <v>-87.132934461199994</v>
      </c>
      <c r="AI90" s="24">
        <v>18.564302754300002</v>
      </c>
      <c r="AJ90" s="23">
        <v>-83.333333333300004</v>
      </c>
      <c r="AK90" s="36">
        <v>842470</v>
      </c>
      <c r="AL90" s="36">
        <v>944120</v>
      </c>
      <c r="AM90" s="36">
        <v>1007345</v>
      </c>
      <c r="AN90" s="29">
        <v>9244168.8000000007</v>
      </c>
      <c r="AO90" s="29">
        <v>10777400.4</v>
      </c>
      <c r="AP90" s="29">
        <v>11916749</v>
      </c>
      <c r="AQ90" s="24" t="s">
        <v>573</v>
      </c>
      <c r="AR90" s="22" t="s">
        <v>557</v>
      </c>
      <c r="AS90" s="24" t="s">
        <v>555</v>
      </c>
      <c r="AT90" s="28">
        <v>-8.3299999999999999E-2</v>
      </c>
      <c r="AU90" s="28">
        <v>-0.1057</v>
      </c>
      <c r="AV90" s="28">
        <v>-1.8E-3</v>
      </c>
      <c r="AW90" s="30">
        <v>-15691352</v>
      </c>
      <c r="AX90" s="30">
        <v>-56468920</v>
      </c>
      <c r="AY90" s="30">
        <v>-93619894</v>
      </c>
      <c r="AZ90" s="30">
        <v>-119480616.00030001</v>
      </c>
      <c r="BA90" s="30">
        <v>-456109707.99879998</v>
      </c>
      <c r="BB90">
        <v>-0.03</v>
      </c>
      <c r="BC90" s="25">
        <v>0.99860000000000004</v>
      </c>
      <c r="BD90">
        <v>-366.6666666667</v>
      </c>
      <c r="BE90">
        <v>0</v>
      </c>
      <c r="BF90">
        <v>1.7886178862</v>
      </c>
      <c r="BG90">
        <v>0</v>
      </c>
    </row>
    <row r="91" spans="1:59" x14ac:dyDescent="0.35">
      <c r="A91" t="s">
        <v>161</v>
      </c>
      <c r="B91" s="31">
        <v>0.64</v>
      </c>
      <c r="C91" s="31">
        <v>0</v>
      </c>
      <c r="D91" s="32">
        <v>0</v>
      </c>
      <c r="E91" s="20">
        <v>0.65</v>
      </c>
      <c r="F91" s="18">
        <v>0.63</v>
      </c>
      <c r="G91" s="20">
        <v>0.65</v>
      </c>
      <c r="H91">
        <v>0.64</v>
      </c>
      <c r="I91" s="16">
        <v>132000</v>
      </c>
      <c r="J91" s="16">
        <v>84440</v>
      </c>
      <c r="K91" s="31">
        <v>0</v>
      </c>
      <c r="L91">
        <v>0.82</v>
      </c>
      <c r="M91">
        <v>0.63</v>
      </c>
      <c r="N91">
        <v>0.63</v>
      </c>
      <c r="O91">
        <v>0.63</v>
      </c>
      <c r="P91">
        <v>0.65</v>
      </c>
      <c r="Q91">
        <v>0.73</v>
      </c>
      <c r="R91" s="23">
        <v>0.64849999999999997</v>
      </c>
      <c r="S91" s="23">
        <v>0.64839999999999998</v>
      </c>
      <c r="T91" s="23">
        <v>0.6633</v>
      </c>
      <c r="U91" s="23">
        <v>0.68764999999999998</v>
      </c>
      <c r="V91" s="23">
        <v>0.64280628319999999</v>
      </c>
      <c r="W91" s="23">
        <v>0.6502977137</v>
      </c>
      <c r="X91" s="23">
        <v>0.66264655510000003</v>
      </c>
      <c r="Y91" s="23">
        <v>0.68281490580000004</v>
      </c>
      <c r="Z91" s="23" t="s">
        <v>480</v>
      </c>
      <c r="AA91" s="24" t="s">
        <v>558</v>
      </c>
      <c r="AB91" s="24" t="s">
        <v>558</v>
      </c>
      <c r="AC91" s="23">
        <v>48.279298322800003</v>
      </c>
      <c r="AD91" s="24" t="s">
        <v>552</v>
      </c>
      <c r="AE91" s="24">
        <v>-3.8132205000000001E-3</v>
      </c>
      <c r="AF91" s="25">
        <v>3.0300000000000001E-2</v>
      </c>
      <c r="AG91" t="s">
        <v>552</v>
      </c>
      <c r="AH91" s="24">
        <v>-37.280701754399999</v>
      </c>
      <c r="AI91" s="24">
        <v>20</v>
      </c>
      <c r="AJ91" s="24">
        <v>-80</v>
      </c>
      <c r="AK91" s="26">
        <v>272400</v>
      </c>
      <c r="AL91" s="26">
        <v>366333</v>
      </c>
      <c r="AM91" s="26">
        <v>1888850</v>
      </c>
      <c r="AN91" s="30">
        <v>147409</v>
      </c>
      <c r="AO91" s="30">
        <v>219608</v>
      </c>
      <c r="AP91" s="30">
        <v>1267904.5</v>
      </c>
      <c r="AQ91" s="24" t="s">
        <v>555</v>
      </c>
      <c r="AR91" s="24" t="s">
        <v>555</v>
      </c>
      <c r="AS91" s="24" t="s">
        <v>555</v>
      </c>
      <c r="AT91" s="28">
        <v>-1.54E-2</v>
      </c>
      <c r="AU91" s="28">
        <v>-4.48E-2</v>
      </c>
      <c r="AV91" s="27">
        <v>1.5900000000000001E-2</v>
      </c>
      <c r="AW91" s="30">
        <v>-348160</v>
      </c>
      <c r="AX91" s="30">
        <v>-1579220</v>
      </c>
      <c r="AY91" s="30">
        <v>-6754280</v>
      </c>
      <c r="AZ91" s="30">
        <v>-20427050</v>
      </c>
      <c r="BA91" s="30">
        <v>-68820859.998600006</v>
      </c>
      <c r="BB91">
        <v>0.04</v>
      </c>
      <c r="BC91" s="25">
        <v>0</v>
      </c>
      <c r="BD91">
        <v>16</v>
      </c>
      <c r="BE91">
        <v>0</v>
      </c>
      <c r="BF91">
        <v>0.3742690058</v>
      </c>
      <c r="BG91">
        <v>0</v>
      </c>
    </row>
    <row r="92" spans="1:59" x14ac:dyDescent="0.35">
      <c r="A92" t="s">
        <v>163</v>
      </c>
      <c r="B92" s="18">
        <v>7.56</v>
      </c>
      <c r="C92" s="18">
        <v>-0.05</v>
      </c>
      <c r="D92" s="19">
        <v>-6.6E-3</v>
      </c>
      <c r="E92" s="20">
        <v>7.7</v>
      </c>
      <c r="F92" s="18">
        <v>7.5</v>
      </c>
      <c r="G92" s="20">
        <v>7.7</v>
      </c>
      <c r="H92">
        <v>7.61</v>
      </c>
      <c r="I92" s="16">
        <v>232500</v>
      </c>
      <c r="J92" s="16">
        <v>1757164</v>
      </c>
      <c r="K92" s="21">
        <v>769861</v>
      </c>
      <c r="L92">
        <v>8.9600000000000009</v>
      </c>
      <c r="M92">
        <v>5.95</v>
      </c>
      <c r="N92">
        <v>7.42</v>
      </c>
      <c r="O92">
        <v>7.17</v>
      </c>
      <c r="P92">
        <v>7.73</v>
      </c>
      <c r="Q92">
        <v>8.83</v>
      </c>
      <c r="R92" s="23">
        <v>7.8795000000000002</v>
      </c>
      <c r="S92" s="23">
        <v>7.7092000000000001</v>
      </c>
      <c r="T92" s="22">
        <v>7.4526000000000003</v>
      </c>
      <c r="U92" s="22">
        <v>7.3154500000000002</v>
      </c>
      <c r="V92" s="23">
        <v>7.7317741001</v>
      </c>
      <c r="W92" s="23">
        <v>7.6984778001</v>
      </c>
      <c r="X92" s="22">
        <v>7.5502181117999996</v>
      </c>
      <c r="Y92" s="22">
        <v>7.3980257946999997</v>
      </c>
      <c r="Z92" s="23" t="s">
        <v>480</v>
      </c>
      <c r="AA92" s="24" t="s">
        <v>558</v>
      </c>
      <c r="AB92" s="24" t="s">
        <v>558</v>
      </c>
      <c r="AC92" s="23">
        <v>43.892036625300001</v>
      </c>
      <c r="AD92" s="24" t="s">
        <v>552</v>
      </c>
      <c r="AE92" s="24">
        <v>-4.5716862300000001E-2</v>
      </c>
      <c r="AF92" s="25">
        <v>3.3300000000000003E-2</v>
      </c>
      <c r="AG92" t="s">
        <v>552</v>
      </c>
      <c r="AH92" s="23">
        <v>-58.5239345082</v>
      </c>
      <c r="AI92" s="24">
        <v>25.4390109458</v>
      </c>
      <c r="AJ92" s="23">
        <v>-77.108433734900004</v>
      </c>
      <c r="AK92" s="26">
        <v>581360</v>
      </c>
      <c r="AL92" s="26">
        <v>761827</v>
      </c>
      <c r="AM92" s="26">
        <v>1074290</v>
      </c>
      <c r="AN92" s="30">
        <v>3974273.8</v>
      </c>
      <c r="AO92" s="30">
        <v>5619363.6666666605</v>
      </c>
      <c r="AP92" s="30">
        <v>8492623.8499999996</v>
      </c>
      <c r="AQ92" s="23" t="s">
        <v>553</v>
      </c>
      <c r="AR92" s="24" t="s">
        <v>555</v>
      </c>
      <c r="AS92" s="24" t="s">
        <v>555</v>
      </c>
      <c r="AT92" s="27">
        <v>2.86E-2</v>
      </c>
      <c r="AU92" s="28">
        <v>-7.3499999999999996E-2</v>
      </c>
      <c r="AV92" s="28">
        <v>-1.8200000000000001E-2</v>
      </c>
      <c r="AW92" s="29">
        <v>1948640</v>
      </c>
      <c r="AX92" s="30">
        <v>-11078318</v>
      </c>
      <c r="AY92" s="29">
        <v>59274286.999899998</v>
      </c>
      <c r="AZ92" s="29">
        <v>11211789.9999</v>
      </c>
      <c r="BA92" s="30">
        <v>-683389053.99950004</v>
      </c>
      <c r="BB92">
        <v>0.45</v>
      </c>
      <c r="BC92" s="25">
        <v>0</v>
      </c>
      <c r="BD92">
        <v>16.8</v>
      </c>
      <c r="BE92">
        <v>0</v>
      </c>
      <c r="BF92">
        <v>2.2909090909000001</v>
      </c>
      <c r="BG92">
        <v>0</v>
      </c>
    </row>
    <row r="93" spans="1:59" x14ac:dyDescent="0.35">
      <c r="A93" t="s">
        <v>165</v>
      </c>
      <c r="B93" s="20">
        <v>1.79</v>
      </c>
      <c r="C93" s="20">
        <v>0.04</v>
      </c>
      <c r="D93" s="34">
        <v>2.29E-2</v>
      </c>
      <c r="E93" s="20">
        <v>1.79</v>
      </c>
      <c r="F93" s="20">
        <v>1.79</v>
      </c>
      <c r="G93" s="20">
        <v>1.79</v>
      </c>
      <c r="H93">
        <v>1.75</v>
      </c>
      <c r="I93" s="16">
        <v>9000</v>
      </c>
      <c r="J93" s="16">
        <v>16110</v>
      </c>
      <c r="K93" s="31">
        <v>0</v>
      </c>
      <c r="L93">
        <v>1.93</v>
      </c>
      <c r="M93">
        <v>1.54</v>
      </c>
      <c r="N93">
        <v>1.74</v>
      </c>
      <c r="O93">
        <v>1.65</v>
      </c>
      <c r="P93">
        <v>1.9</v>
      </c>
      <c r="Q93">
        <v>2.1</v>
      </c>
      <c r="R93" s="22">
        <v>1.728</v>
      </c>
      <c r="S93" s="22">
        <v>1.6918</v>
      </c>
      <c r="T93" s="22">
        <v>1.712</v>
      </c>
      <c r="U93" s="22">
        <v>1.7363500000000001</v>
      </c>
      <c r="V93" s="22">
        <v>1.7354004187000001</v>
      </c>
      <c r="W93" s="22">
        <v>1.7152017871</v>
      </c>
      <c r="X93" s="22">
        <v>1.7153767927000001</v>
      </c>
      <c r="Y93" s="22">
        <v>1.7233439005</v>
      </c>
      <c r="Z93" s="22" t="s">
        <v>551</v>
      </c>
      <c r="AA93" s="24" t="s">
        <v>558</v>
      </c>
      <c r="AB93" s="24" t="s">
        <v>558</v>
      </c>
      <c r="AC93" s="22">
        <v>55.6776583475</v>
      </c>
      <c r="AD93" s="24" t="s">
        <v>552</v>
      </c>
      <c r="AE93" s="24">
        <v>1.5590923200000001E-2</v>
      </c>
      <c r="AF93" s="25">
        <v>3.09E-2</v>
      </c>
      <c r="AG93" t="s">
        <v>552</v>
      </c>
      <c r="AH93" s="22">
        <v>87.7697841727</v>
      </c>
      <c r="AI93" s="24">
        <v>45.238095238100001</v>
      </c>
      <c r="AJ93" s="22">
        <v>-50</v>
      </c>
      <c r="AK93" s="26">
        <v>93500</v>
      </c>
      <c r="AL93" s="26">
        <v>70333</v>
      </c>
      <c r="AM93" s="26">
        <v>56550</v>
      </c>
      <c r="AN93" s="30">
        <v>97418</v>
      </c>
      <c r="AO93" s="30">
        <v>78245.333333333299</v>
      </c>
      <c r="AP93" s="30">
        <v>65359</v>
      </c>
      <c r="AQ93" s="22" t="s">
        <v>556</v>
      </c>
      <c r="AR93" s="24" t="s">
        <v>555</v>
      </c>
      <c r="AS93" s="22" t="s">
        <v>569</v>
      </c>
      <c r="AT93" s="27">
        <v>7.8299999999999995E-2</v>
      </c>
      <c r="AU93" s="27">
        <v>8.48E-2</v>
      </c>
      <c r="AV93" s="27">
        <v>2.29E-2</v>
      </c>
      <c r="AW93" s="24">
        <v>0</v>
      </c>
      <c r="AX93" s="24">
        <v>0</v>
      </c>
      <c r="AY93" s="29">
        <v>31950</v>
      </c>
      <c r="AZ93" s="29">
        <v>115080</v>
      </c>
      <c r="BA93" s="30">
        <v>-63660</v>
      </c>
      <c r="BB93">
        <v>0.08</v>
      </c>
      <c r="BC93" s="25">
        <v>0.33329999999999999</v>
      </c>
      <c r="BD93">
        <v>22.375</v>
      </c>
      <c r="BE93">
        <v>0</v>
      </c>
      <c r="BF93">
        <v>1.4793388430000001</v>
      </c>
      <c r="BG93">
        <v>0</v>
      </c>
    </row>
    <row r="94" spans="1:59" x14ac:dyDescent="0.35">
      <c r="A94" t="s">
        <v>167</v>
      </c>
      <c r="B94" s="31">
        <v>0.13500000000000001</v>
      </c>
      <c r="C94" s="31">
        <v>0</v>
      </c>
      <c r="D94" s="32">
        <v>0</v>
      </c>
      <c r="E94" s="31">
        <v>0.13500000000000001</v>
      </c>
      <c r="F94" s="31">
        <v>0.13500000000000001</v>
      </c>
      <c r="G94" s="31">
        <v>0.13500000000000001</v>
      </c>
      <c r="H94">
        <v>0.13500000000000001</v>
      </c>
      <c r="I94" s="16">
        <v>180000</v>
      </c>
      <c r="J94" s="16">
        <v>24300</v>
      </c>
      <c r="K94" s="31">
        <v>0</v>
      </c>
      <c r="L94">
        <v>0.20599999999999999</v>
      </c>
      <c r="M94">
        <v>0.13500000000000001</v>
      </c>
      <c r="N94">
        <v>0.123</v>
      </c>
      <c r="O94">
        <v>0.123</v>
      </c>
      <c r="P94">
        <v>0.13900000000000001</v>
      </c>
      <c r="Q94">
        <v>0.14649999999999999</v>
      </c>
      <c r="R94" s="23">
        <v>0.13789999999999999</v>
      </c>
      <c r="S94" s="23">
        <v>0.14036000000000001</v>
      </c>
      <c r="T94" s="23">
        <v>0.14448</v>
      </c>
      <c r="U94" s="23">
        <v>0.15510499999999999</v>
      </c>
      <c r="V94" s="23">
        <v>0.13755274219999999</v>
      </c>
      <c r="W94" s="23">
        <v>0.14023665320000001</v>
      </c>
      <c r="X94" s="23">
        <v>0.1443351128</v>
      </c>
      <c r="Y94" s="23">
        <v>0.14969494620000001</v>
      </c>
      <c r="Z94" s="23" t="s">
        <v>480</v>
      </c>
      <c r="AA94" s="24" t="s">
        <v>558</v>
      </c>
      <c r="AB94" s="24" t="s">
        <v>558</v>
      </c>
      <c r="AC94" s="23">
        <v>42.519194483500002</v>
      </c>
      <c r="AD94" s="24" t="s">
        <v>552</v>
      </c>
      <c r="AE94" s="24">
        <v>-1.3827692999999999E-3</v>
      </c>
      <c r="AF94" s="25">
        <v>2.07E-2</v>
      </c>
      <c r="AG94" t="s">
        <v>481</v>
      </c>
      <c r="AH94" s="23">
        <v>-104.1835357625</v>
      </c>
      <c r="AI94" s="24">
        <v>0</v>
      </c>
      <c r="AJ94" s="24">
        <v>-100</v>
      </c>
      <c r="AK94" s="26">
        <v>264000</v>
      </c>
      <c r="AL94" s="26">
        <v>307333</v>
      </c>
      <c r="AM94" s="26">
        <v>278000</v>
      </c>
      <c r="AN94" s="30">
        <v>31223</v>
      </c>
      <c r="AO94" s="30">
        <v>39059.333333333299</v>
      </c>
      <c r="AP94" s="30">
        <v>35955</v>
      </c>
      <c r="AQ94" s="22" t="s">
        <v>556</v>
      </c>
      <c r="AR94" s="22" t="s">
        <v>557</v>
      </c>
      <c r="AS94" s="24" t="s">
        <v>555</v>
      </c>
      <c r="AT94" s="28">
        <v>-8.7800000000000003E-2</v>
      </c>
      <c r="AU94" s="28">
        <v>-1.46E-2</v>
      </c>
      <c r="AV94" s="33">
        <v>0</v>
      </c>
      <c r="AW94" s="29">
        <v>26150</v>
      </c>
      <c r="AX94" s="29">
        <v>26150</v>
      </c>
      <c r="AY94" s="29">
        <v>49069.999799999998</v>
      </c>
      <c r="AZ94" s="30">
        <v>-29650.000100000001</v>
      </c>
      <c r="BA94" s="29">
        <v>2801509.9996000002</v>
      </c>
      <c r="BB94">
        <v>0.01</v>
      </c>
      <c r="BC94" s="25">
        <v>-0.5</v>
      </c>
      <c r="BD94">
        <v>13.5</v>
      </c>
      <c r="BE94">
        <v>0</v>
      </c>
      <c r="BF94">
        <v>0.25471698110000002</v>
      </c>
      <c r="BG94">
        <v>0</v>
      </c>
    </row>
    <row r="95" spans="1:59" x14ac:dyDescent="0.35">
      <c r="A95" t="s">
        <v>169</v>
      </c>
      <c r="B95" s="20">
        <v>27.95</v>
      </c>
      <c r="C95" s="20">
        <v>0.3</v>
      </c>
      <c r="D95" s="34">
        <v>1.0800000000000001E-2</v>
      </c>
      <c r="E95" s="31">
        <v>27.65</v>
      </c>
      <c r="F95" s="18">
        <v>27.35</v>
      </c>
      <c r="G95" s="20">
        <v>28.7</v>
      </c>
      <c r="H95">
        <v>27.65</v>
      </c>
      <c r="I95" s="16">
        <v>671900</v>
      </c>
      <c r="J95" s="16">
        <v>18811605</v>
      </c>
      <c r="K95" s="21">
        <v>6701740</v>
      </c>
      <c r="L95">
        <v>36.1</v>
      </c>
      <c r="M95">
        <v>19.5</v>
      </c>
      <c r="N95">
        <v>26.18</v>
      </c>
      <c r="O95">
        <v>24.9</v>
      </c>
      <c r="P95">
        <v>28.32</v>
      </c>
      <c r="Q95">
        <v>30.88</v>
      </c>
      <c r="R95" s="23">
        <v>28.487500000000001</v>
      </c>
      <c r="S95" s="23">
        <v>30.606000000000002</v>
      </c>
      <c r="T95" s="23">
        <v>31.638999999999999</v>
      </c>
      <c r="U95" s="23">
        <v>30.28125</v>
      </c>
      <c r="V95" s="23">
        <v>28.5517322607</v>
      </c>
      <c r="W95" s="23">
        <v>30.007568446200001</v>
      </c>
      <c r="X95" s="23">
        <v>30.5863190663</v>
      </c>
      <c r="Y95" s="23">
        <v>29.3408823422</v>
      </c>
      <c r="Z95" s="23" t="s">
        <v>480</v>
      </c>
      <c r="AA95" s="23" t="s">
        <v>480</v>
      </c>
      <c r="AB95" s="24" t="s">
        <v>558</v>
      </c>
      <c r="AC95" s="23">
        <v>41.964749290100002</v>
      </c>
      <c r="AD95" s="24" t="s">
        <v>552</v>
      </c>
      <c r="AE95" s="24">
        <v>-0.92897433149999997</v>
      </c>
      <c r="AF95" s="25">
        <v>3.15E-2</v>
      </c>
      <c r="AG95" t="s">
        <v>552</v>
      </c>
      <c r="AH95" s="24">
        <v>-49.126718691900003</v>
      </c>
      <c r="AI95" s="22">
        <v>35.585585585600001</v>
      </c>
      <c r="AJ95" s="22">
        <v>-47.297297297299998</v>
      </c>
      <c r="AK95" s="26">
        <v>1047390</v>
      </c>
      <c r="AL95" s="26">
        <v>1051193</v>
      </c>
      <c r="AM95" s="26">
        <v>1407210</v>
      </c>
      <c r="AN95" s="30">
        <v>27875029.5</v>
      </c>
      <c r="AO95" s="30">
        <v>28642798.333333299</v>
      </c>
      <c r="AP95" s="30">
        <v>39639932.75</v>
      </c>
      <c r="AQ95" s="24" t="s">
        <v>555</v>
      </c>
      <c r="AR95" s="24" t="s">
        <v>555</v>
      </c>
      <c r="AS95" s="24" t="s">
        <v>555</v>
      </c>
      <c r="AT95" s="28">
        <v>-0.12520000000000001</v>
      </c>
      <c r="AU95" s="28">
        <v>-3.2899999999999999E-2</v>
      </c>
      <c r="AV95" s="27">
        <v>3.7100000000000001E-2</v>
      </c>
      <c r="AW95" s="30">
        <v>-1472815</v>
      </c>
      <c r="AX95" s="29">
        <v>59073900</v>
      </c>
      <c r="AY95" s="29">
        <v>131425535</v>
      </c>
      <c r="AZ95" s="29">
        <v>148742969.99990001</v>
      </c>
      <c r="BA95" s="30">
        <v>-1204171377.3009</v>
      </c>
      <c r="BB95">
        <v>4.24</v>
      </c>
      <c r="BC95" s="25">
        <v>0.17130000000000001</v>
      </c>
      <c r="BD95">
        <v>6.5919811320999999</v>
      </c>
      <c r="BE95">
        <v>0</v>
      </c>
      <c r="BF95">
        <v>1.1153232243</v>
      </c>
      <c r="BG95">
        <v>0</v>
      </c>
    </row>
    <row r="96" spans="1:59" x14ac:dyDescent="0.35">
      <c r="A96" t="s">
        <v>171</v>
      </c>
      <c r="B96" s="20">
        <v>0.67</v>
      </c>
      <c r="C96" s="20">
        <v>0.02</v>
      </c>
      <c r="D96" s="34">
        <v>3.0800000000000001E-2</v>
      </c>
      <c r="E96" s="31">
        <v>0.65</v>
      </c>
      <c r="F96" s="31">
        <v>0.65</v>
      </c>
      <c r="G96" s="20">
        <v>0.67</v>
      </c>
      <c r="H96">
        <v>0.65</v>
      </c>
      <c r="I96" s="16">
        <v>10000</v>
      </c>
      <c r="J96" s="16">
        <v>6680</v>
      </c>
      <c r="K96" s="35">
        <v>-6030</v>
      </c>
      <c r="L96">
        <v>0.82</v>
      </c>
      <c r="M96">
        <v>0.64</v>
      </c>
      <c r="N96">
        <v>0.65</v>
      </c>
      <c r="O96">
        <v>0.63</v>
      </c>
      <c r="P96">
        <v>0.68</v>
      </c>
      <c r="Q96">
        <v>0.72</v>
      </c>
      <c r="R96" s="23">
        <v>0.67800000000000005</v>
      </c>
      <c r="S96" s="23">
        <v>0.67679999999999996</v>
      </c>
      <c r="T96" s="23">
        <v>0.67459999999999998</v>
      </c>
      <c r="U96" s="23">
        <v>0.68505000000000005</v>
      </c>
      <c r="V96" s="23">
        <v>0.67404353750000001</v>
      </c>
      <c r="W96" s="23">
        <v>0.67640944300000005</v>
      </c>
      <c r="X96" s="23">
        <v>0.67832194540000001</v>
      </c>
      <c r="Y96" s="23">
        <v>0.68938620900000003</v>
      </c>
      <c r="Z96" s="23" t="s">
        <v>480</v>
      </c>
      <c r="AA96" s="24" t="s">
        <v>558</v>
      </c>
      <c r="AB96" s="24" t="s">
        <v>558</v>
      </c>
      <c r="AC96" s="23">
        <v>48.591367998999999</v>
      </c>
      <c r="AD96" s="24" t="s">
        <v>552</v>
      </c>
      <c r="AE96" s="24">
        <v>-2.9183830000000001E-3</v>
      </c>
      <c r="AF96" s="25">
        <v>2.8400000000000002E-2</v>
      </c>
      <c r="AG96" t="s">
        <v>481</v>
      </c>
      <c r="AH96" s="23">
        <v>-52.631578947400001</v>
      </c>
      <c r="AI96" s="24">
        <v>0</v>
      </c>
      <c r="AJ96" s="22">
        <v>-60</v>
      </c>
      <c r="AK96" s="26">
        <v>117500</v>
      </c>
      <c r="AL96" s="26">
        <v>149200</v>
      </c>
      <c r="AM96" s="26">
        <v>324800</v>
      </c>
      <c r="AN96" s="30">
        <v>76522</v>
      </c>
      <c r="AO96" s="30">
        <v>100532.666666666</v>
      </c>
      <c r="AP96" s="30">
        <v>224316</v>
      </c>
      <c r="AQ96" s="22" t="s">
        <v>556</v>
      </c>
      <c r="AR96" s="24" t="s">
        <v>555</v>
      </c>
      <c r="AS96" s="22" t="s">
        <v>569</v>
      </c>
      <c r="AT96" s="28">
        <v>-6.9400000000000003E-2</v>
      </c>
      <c r="AU96" s="28">
        <v>-1.47E-2</v>
      </c>
      <c r="AV96" s="27">
        <v>3.0800000000000001E-2</v>
      </c>
      <c r="AW96" s="30">
        <v>-6030</v>
      </c>
      <c r="AX96" s="29">
        <v>29490</v>
      </c>
      <c r="AY96" s="29">
        <v>22390</v>
      </c>
      <c r="AZ96" s="29">
        <v>7390</v>
      </c>
      <c r="BA96" s="30">
        <v>-7735590</v>
      </c>
      <c r="BB96">
        <v>-0.01</v>
      </c>
      <c r="BC96" s="25">
        <v>0</v>
      </c>
      <c r="BD96">
        <v>-67</v>
      </c>
      <c r="BE96">
        <v>0</v>
      </c>
      <c r="BF96">
        <v>0.36413043480000001</v>
      </c>
      <c r="BG96">
        <v>0</v>
      </c>
    </row>
    <row r="97" spans="1:59" x14ac:dyDescent="0.35">
      <c r="A97" t="s">
        <v>173</v>
      </c>
      <c r="B97" s="18">
        <v>7.5</v>
      </c>
      <c r="C97" s="18">
        <v>-0.1</v>
      </c>
      <c r="D97" s="19">
        <v>-1.32E-2</v>
      </c>
      <c r="E97" s="20">
        <v>7.62</v>
      </c>
      <c r="F97" s="18">
        <v>7.46</v>
      </c>
      <c r="G97" s="20">
        <v>7.62</v>
      </c>
      <c r="H97">
        <v>7.6</v>
      </c>
      <c r="I97" s="16">
        <v>399900</v>
      </c>
      <c r="J97" s="16">
        <v>2995508</v>
      </c>
      <c r="K97" s="31">
        <v>0</v>
      </c>
      <c r="L97">
        <v>8.15</v>
      </c>
      <c r="M97">
        <v>7.4</v>
      </c>
      <c r="N97">
        <v>7.45</v>
      </c>
      <c r="O97">
        <v>7.05</v>
      </c>
      <c r="P97">
        <v>7.62</v>
      </c>
      <c r="Q97">
        <v>7.92</v>
      </c>
      <c r="R97" s="23">
        <v>7.5369999999999999</v>
      </c>
      <c r="S97" s="23">
        <v>7.6471999999999998</v>
      </c>
      <c r="T97" s="23">
        <v>7.7195999999999998</v>
      </c>
      <c r="U97" s="23">
        <v>7.7297000000000002</v>
      </c>
      <c r="V97" s="23">
        <v>7.5577508523999999</v>
      </c>
      <c r="W97" s="23">
        <v>7.6238990470000001</v>
      </c>
      <c r="X97" s="23">
        <v>7.6791851914000002</v>
      </c>
      <c r="Y97" s="23">
        <v>7.6788644601999998</v>
      </c>
      <c r="Z97" s="24" t="s">
        <v>558</v>
      </c>
      <c r="AA97" s="24" t="s">
        <v>558</v>
      </c>
      <c r="AB97" s="24" t="s">
        <v>558</v>
      </c>
      <c r="AC97" s="23">
        <v>43.309277103500001</v>
      </c>
      <c r="AD97" s="24" t="s">
        <v>552</v>
      </c>
      <c r="AE97" s="24">
        <v>-3.7552247099999998E-2</v>
      </c>
      <c r="AF97" s="25">
        <v>1.4999999999999999E-2</v>
      </c>
      <c r="AG97" t="s">
        <v>481</v>
      </c>
      <c r="AH97" s="24">
        <v>-0.28872527790000002</v>
      </c>
      <c r="AI97" s="23">
        <v>78.787878787899999</v>
      </c>
      <c r="AJ97" s="23">
        <v>-54.5454545455</v>
      </c>
      <c r="AK97" s="36">
        <v>155220</v>
      </c>
      <c r="AL97" s="36">
        <v>129600</v>
      </c>
      <c r="AM97" s="36">
        <v>115890</v>
      </c>
      <c r="AN97" s="29">
        <v>1110361.5</v>
      </c>
      <c r="AO97" s="29">
        <v>935099.53333333298</v>
      </c>
      <c r="AP97" s="29">
        <v>842208.65</v>
      </c>
      <c r="AQ97" s="23" t="s">
        <v>553</v>
      </c>
      <c r="AR97" s="24" t="s">
        <v>555</v>
      </c>
      <c r="AS97" s="24" t="s">
        <v>555</v>
      </c>
      <c r="AT97" s="28">
        <v>-3.2300000000000002E-2</v>
      </c>
      <c r="AU97" s="28">
        <v>-1.32E-2</v>
      </c>
      <c r="AV97" s="28">
        <v>-1.1900000000000001E-2</v>
      </c>
      <c r="AW97" s="29">
        <v>4554</v>
      </c>
      <c r="AX97" s="30">
        <v>-128976</v>
      </c>
      <c r="AY97" s="30">
        <v>-179442</v>
      </c>
      <c r="AZ97" s="30">
        <v>-289505</v>
      </c>
      <c r="BA97" s="29">
        <v>22125189.000399999</v>
      </c>
      <c r="BB97">
        <v>0.68</v>
      </c>
      <c r="BC97" s="25">
        <v>0.2364</v>
      </c>
      <c r="BD97">
        <v>11.029411764700001</v>
      </c>
      <c r="BE97">
        <v>0</v>
      </c>
      <c r="BF97">
        <v>0.63613231550000005</v>
      </c>
      <c r="BG97">
        <v>0</v>
      </c>
    </row>
    <row r="98" spans="1:59" x14ac:dyDescent="0.35">
      <c r="A98" t="s">
        <v>679</v>
      </c>
      <c r="B98" s="18">
        <v>3.7</v>
      </c>
      <c r="C98" s="18">
        <v>-0.01</v>
      </c>
      <c r="D98" s="19">
        <v>-2.7000000000000001E-3</v>
      </c>
      <c r="E98" s="20">
        <v>3.85</v>
      </c>
      <c r="F98" s="18">
        <v>3.6</v>
      </c>
      <c r="G98" s="20">
        <v>3.85</v>
      </c>
      <c r="H98">
        <v>3.71</v>
      </c>
      <c r="I98" s="16">
        <v>227000</v>
      </c>
      <c r="J98" s="16">
        <v>820920</v>
      </c>
      <c r="K98" s="31">
        <v>0</v>
      </c>
      <c r="L98">
        <v>5.9</v>
      </c>
      <c r="M98">
        <v>3</v>
      </c>
      <c r="N98">
        <v>3.64</v>
      </c>
      <c r="O98">
        <v>3.3</v>
      </c>
      <c r="P98">
        <v>4.04</v>
      </c>
      <c r="Q98">
        <v>4.38</v>
      </c>
      <c r="R98" s="22">
        <v>3.6659999999999999</v>
      </c>
      <c r="S98" s="22">
        <v>3.5009999999999999</v>
      </c>
      <c r="T98" s="23">
        <v>3.911</v>
      </c>
      <c r="U98" s="23">
        <v>3.9681000000000002</v>
      </c>
      <c r="V98" s="22">
        <v>3.6945348254999999</v>
      </c>
      <c r="W98" s="22">
        <v>3.6626040194999998</v>
      </c>
      <c r="X98" s="23">
        <v>3.7750596257</v>
      </c>
      <c r="Y98" s="23">
        <v>3.8314589948000002</v>
      </c>
      <c r="Z98" s="22" t="s">
        <v>551</v>
      </c>
      <c r="AA98" s="22" t="s">
        <v>551</v>
      </c>
      <c r="AB98" s="23" t="s">
        <v>480</v>
      </c>
      <c r="AC98" s="23">
        <v>51.108907101</v>
      </c>
      <c r="AD98" s="24" t="s">
        <v>552</v>
      </c>
      <c r="AE98" s="24">
        <v>7.9149613999999993E-2</v>
      </c>
      <c r="AF98" s="25">
        <v>8.2400000000000001E-2</v>
      </c>
      <c r="AG98" t="s">
        <v>482</v>
      </c>
      <c r="AH98" s="24">
        <v>23.942786069699999</v>
      </c>
      <c r="AI98" s="23">
        <v>38.5826771654</v>
      </c>
      <c r="AJ98" s="24">
        <v>-61.4173228346</v>
      </c>
      <c r="AK98" s="26">
        <v>568900</v>
      </c>
      <c r="AL98" s="26">
        <v>448200</v>
      </c>
      <c r="AM98" s="26">
        <v>399300</v>
      </c>
      <c r="AN98" s="30">
        <v>2272791</v>
      </c>
      <c r="AO98" s="30">
        <v>1754165.33333333</v>
      </c>
      <c r="AP98" s="30">
        <v>1534063.5</v>
      </c>
      <c r="AQ98" s="24" t="s">
        <v>555</v>
      </c>
      <c r="AR98" s="24" t="s">
        <v>555</v>
      </c>
      <c r="AS98" s="24" t="s">
        <v>555</v>
      </c>
      <c r="AT98" s="27">
        <v>8.8200000000000001E-2</v>
      </c>
      <c r="AU98" s="27">
        <v>2.7799999999999998E-2</v>
      </c>
      <c r="AV98" s="28">
        <v>-6.0900000000000003E-2</v>
      </c>
      <c r="AW98" s="29">
        <v>7880</v>
      </c>
      <c r="AX98" s="29">
        <v>35340</v>
      </c>
      <c r="AY98" s="29">
        <v>241320</v>
      </c>
      <c r="AZ98" s="29">
        <v>184920</v>
      </c>
      <c r="BA98" s="30">
        <v>-598715.00020000001</v>
      </c>
      <c r="BB98">
        <v>0.04</v>
      </c>
      <c r="BC98" s="25">
        <v>3</v>
      </c>
      <c r="BD98">
        <v>92.5</v>
      </c>
      <c r="BE98">
        <v>0</v>
      </c>
      <c r="BF98">
        <v>2.8682170543000001</v>
      </c>
      <c r="BG98">
        <v>0</v>
      </c>
    </row>
    <row r="99" spans="1:59" x14ac:dyDescent="0.35">
      <c r="A99" t="s">
        <v>626</v>
      </c>
      <c r="B99" s="18">
        <v>960</v>
      </c>
      <c r="C99" s="18">
        <v>-40</v>
      </c>
      <c r="D99" s="19">
        <v>-0.04</v>
      </c>
      <c r="E99" s="18">
        <v>960</v>
      </c>
      <c r="F99" s="18">
        <v>960</v>
      </c>
      <c r="G99" s="18">
        <v>960</v>
      </c>
      <c r="H99" s="16">
        <v>1000</v>
      </c>
      <c r="I99" s="16">
        <v>5205</v>
      </c>
      <c r="J99" s="16">
        <v>4996800</v>
      </c>
      <c r="K99" s="35">
        <v>-4977600</v>
      </c>
      <c r="L99" s="16">
        <v>1020</v>
      </c>
      <c r="M99">
        <v>950</v>
      </c>
      <c r="N99">
        <v>950</v>
      </c>
      <c r="O99">
        <v>911</v>
      </c>
      <c r="P99" s="16">
        <v>1000</v>
      </c>
      <c r="Q99" s="16">
        <v>1034</v>
      </c>
      <c r="R99" s="23">
        <v>984.72500000000002</v>
      </c>
      <c r="S99" s="23">
        <v>983.99</v>
      </c>
      <c r="T99" s="23">
        <v>979.17</v>
      </c>
      <c r="U99" s="23">
        <v>971.53750000000002</v>
      </c>
      <c r="V99" s="23">
        <v>984.25251468939996</v>
      </c>
      <c r="W99" s="23">
        <v>983.70326520189997</v>
      </c>
      <c r="X99" s="23">
        <v>980.10740150779998</v>
      </c>
      <c r="Y99" s="23">
        <v>978.14784256439998</v>
      </c>
      <c r="Z99" s="24" t="s">
        <v>558</v>
      </c>
      <c r="AA99" s="24" t="s">
        <v>558</v>
      </c>
      <c r="AB99" s="24" t="s">
        <v>558</v>
      </c>
      <c r="AC99" s="23">
        <v>44.200338843700003</v>
      </c>
      <c r="AD99" s="24" t="s">
        <v>552</v>
      </c>
      <c r="AE99" s="23">
        <v>-0.34028091519999998</v>
      </c>
      <c r="AF99" s="25">
        <v>1.8200000000000001E-2</v>
      </c>
      <c r="AG99" t="s">
        <v>481</v>
      </c>
      <c r="AH99" s="23">
        <v>-116.4887307236</v>
      </c>
      <c r="AI99" s="23">
        <v>37.5</v>
      </c>
      <c r="AJ99" s="23">
        <v>-100</v>
      </c>
      <c r="AK99" s="36">
        <v>3308</v>
      </c>
      <c r="AL99" s="36">
        <v>2776</v>
      </c>
      <c r="AM99" s="36">
        <v>2182</v>
      </c>
      <c r="AN99" s="29">
        <v>3194287</v>
      </c>
      <c r="AO99" s="29">
        <v>2695030.66666666</v>
      </c>
      <c r="AP99" s="29">
        <v>2120943</v>
      </c>
      <c r="AQ99" s="22" t="s">
        <v>556</v>
      </c>
      <c r="AR99" s="24" t="s">
        <v>555</v>
      </c>
      <c r="AS99" s="22" t="s">
        <v>569</v>
      </c>
      <c r="AT99" s="33">
        <v>0</v>
      </c>
      <c r="AU99" s="28">
        <v>-2.0400000000000001E-2</v>
      </c>
      <c r="AV99" s="28">
        <v>-5.1999999999999998E-3</v>
      </c>
      <c r="AW99" s="30">
        <v>-4977600</v>
      </c>
      <c r="AX99" s="30">
        <v>-5034900</v>
      </c>
      <c r="AY99" s="30">
        <v>-5514900</v>
      </c>
      <c r="AZ99" s="30">
        <v>-5698400</v>
      </c>
      <c r="BA99" s="29">
        <v>26461975</v>
      </c>
      <c r="BB99">
        <v>15.59</v>
      </c>
      <c r="BC99" s="25">
        <v>-0.17560000000000001</v>
      </c>
      <c r="BD99">
        <v>61.5779345734</v>
      </c>
      <c r="BE99">
        <v>0</v>
      </c>
      <c r="BF99">
        <v>1.7647058823999999</v>
      </c>
      <c r="BG99">
        <v>0</v>
      </c>
    </row>
    <row r="100" spans="1:59" x14ac:dyDescent="0.35">
      <c r="A100" t="s">
        <v>601</v>
      </c>
      <c r="B100" s="20">
        <v>8.74</v>
      </c>
      <c r="C100" s="20">
        <v>0.21</v>
      </c>
      <c r="D100" s="34">
        <v>2.46E-2</v>
      </c>
      <c r="E100" s="20">
        <v>8.6999999999999993</v>
      </c>
      <c r="F100" s="20">
        <v>8.6999999999999993</v>
      </c>
      <c r="G100" s="20">
        <v>9.1999999999999993</v>
      </c>
      <c r="H100">
        <v>8.5299999999999994</v>
      </c>
      <c r="I100" s="16">
        <v>14400</v>
      </c>
      <c r="J100" s="16">
        <v>127772</v>
      </c>
      <c r="K100" s="31">
        <v>0</v>
      </c>
      <c r="L100">
        <v>14.24</v>
      </c>
      <c r="M100">
        <v>7.54</v>
      </c>
      <c r="N100">
        <v>8.5299999999999994</v>
      </c>
      <c r="O100">
        <v>8.0399999999999991</v>
      </c>
      <c r="P100">
        <v>8.9700000000000006</v>
      </c>
      <c r="Q100">
        <v>13.17</v>
      </c>
      <c r="R100" s="23">
        <v>9.1389999999999993</v>
      </c>
      <c r="S100" s="22">
        <v>8.6013999999999999</v>
      </c>
      <c r="T100" s="22">
        <v>8.4225999999999992</v>
      </c>
      <c r="U100" s="22">
        <v>7.7884500000000001</v>
      </c>
      <c r="V100" s="23">
        <v>8.9132179391000008</v>
      </c>
      <c r="W100" s="22">
        <v>8.7242916235999992</v>
      </c>
      <c r="X100" s="22">
        <v>8.4320871502999992</v>
      </c>
      <c r="Y100" s="22">
        <v>8.0601838222000008</v>
      </c>
      <c r="Z100" s="23" t="s">
        <v>480</v>
      </c>
      <c r="AA100" s="22" t="s">
        <v>551</v>
      </c>
      <c r="AB100" s="24" t="s">
        <v>558</v>
      </c>
      <c r="AC100" s="23">
        <v>48.687963729099998</v>
      </c>
      <c r="AD100" s="24" t="s">
        <v>552</v>
      </c>
      <c r="AE100" s="23">
        <v>0.1203509842</v>
      </c>
      <c r="AF100" s="25">
        <v>8.09E-2</v>
      </c>
      <c r="AG100" t="s">
        <v>482</v>
      </c>
      <c r="AH100" s="24">
        <v>-25.5296425234</v>
      </c>
      <c r="AI100" s="24">
        <v>6.7556553485000004</v>
      </c>
      <c r="AJ100" s="24">
        <v>-92.127303182600002</v>
      </c>
      <c r="AK100" s="26">
        <v>15530</v>
      </c>
      <c r="AL100" s="26">
        <v>37527</v>
      </c>
      <c r="AM100" s="26">
        <v>28750</v>
      </c>
      <c r="AN100" s="30">
        <v>124803.6</v>
      </c>
      <c r="AO100" s="30">
        <v>386628.46666666598</v>
      </c>
      <c r="AP100" s="30">
        <v>295259.45</v>
      </c>
      <c r="AQ100" s="22" t="s">
        <v>574</v>
      </c>
      <c r="AR100" s="24" t="s">
        <v>555</v>
      </c>
      <c r="AS100" s="24" t="s">
        <v>555</v>
      </c>
      <c r="AT100" s="27">
        <v>0.13950000000000001</v>
      </c>
      <c r="AU100" s="27">
        <v>5.6800000000000003E-2</v>
      </c>
      <c r="AV100" s="27">
        <v>2.1000000000000001E-2</v>
      </c>
      <c r="AW100" s="24">
        <v>0</v>
      </c>
      <c r="AX100" s="30">
        <v>-95338</v>
      </c>
      <c r="AY100" s="30">
        <v>-49808.000399999997</v>
      </c>
      <c r="AZ100" s="30">
        <v>-59948.000399999997</v>
      </c>
      <c r="BA100" s="30">
        <v>-652179.00040000002</v>
      </c>
      <c r="BB100">
        <v>-0.05</v>
      </c>
      <c r="BC100" s="25">
        <v>-1.1351</v>
      </c>
      <c r="BD100">
        <v>-174.8</v>
      </c>
      <c r="BE100">
        <v>0</v>
      </c>
      <c r="BF100">
        <v>1.8595744680999999</v>
      </c>
      <c r="BG100">
        <v>0</v>
      </c>
    </row>
    <row r="101" spans="1:59" x14ac:dyDescent="0.35">
      <c r="A101" t="s">
        <v>175</v>
      </c>
      <c r="B101" s="18">
        <v>15.4</v>
      </c>
      <c r="C101" s="18">
        <v>-0.28000000000000003</v>
      </c>
      <c r="D101" s="19">
        <v>-1.7899999999999999E-2</v>
      </c>
      <c r="E101" s="18">
        <v>15.66</v>
      </c>
      <c r="F101" s="18">
        <v>15.38</v>
      </c>
      <c r="G101" s="31">
        <v>15.68</v>
      </c>
      <c r="H101">
        <v>15.68</v>
      </c>
      <c r="I101" s="16">
        <v>2743800</v>
      </c>
      <c r="J101" s="16">
        <v>42398792</v>
      </c>
      <c r="K101" s="35">
        <v>-3296384</v>
      </c>
      <c r="L101">
        <v>23.05</v>
      </c>
      <c r="M101">
        <v>15.38</v>
      </c>
      <c r="N101">
        <v>15.39</v>
      </c>
      <c r="O101">
        <v>15.39</v>
      </c>
      <c r="P101">
        <v>15.91</v>
      </c>
      <c r="Q101">
        <v>17</v>
      </c>
      <c r="R101" s="23">
        <v>15.894</v>
      </c>
      <c r="S101" s="23">
        <v>16.2944</v>
      </c>
      <c r="T101" s="23">
        <v>17.1402</v>
      </c>
      <c r="U101" s="23">
        <v>17.945599999999999</v>
      </c>
      <c r="V101" s="23">
        <v>15.891012221800001</v>
      </c>
      <c r="W101" s="23">
        <v>16.289290781399998</v>
      </c>
      <c r="X101" s="23">
        <v>16.909373344700001</v>
      </c>
      <c r="Y101" s="23">
        <v>18.008488574600001</v>
      </c>
      <c r="Z101" s="24" t="s">
        <v>558</v>
      </c>
      <c r="AA101" s="24" t="s">
        <v>558</v>
      </c>
      <c r="AB101" s="23" t="s">
        <v>480</v>
      </c>
      <c r="AC101" s="23">
        <v>28.017982777499999</v>
      </c>
      <c r="AD101" s="22" t="s">
        <v>577</v>
      </c>
      <c r="AE101" s="24">
        <v>-0.1481780167</v>
      </c>
      <c r="AF101" s="25">
        <v>1.6799999999999999E-2</v>
      </c>
      <c r="AG101" t="s">
        <v>481</v>
      </c>
      <c r="AH101" s="23">
        <v>-250.76452599390001</v>
      </c>
      <c r="AI101" s="23">
        <v>27.592592592599999</v>
      </c>
      <c r="AJ101" s="23">
        <v>-97.222222222200003</v>
      </c>
      <c r="AK101" s="36">
        <v>978250</v>
      </c>
      <c r="AL101" s="36">
        <v>1047707</v>
      </c>
      <c r="AM101" s="36">
        <v>1025325</v>
      </c>
      <c r="AN101" s="29">
        <v>14117798.800000001</v>
      </c>
      <c r="AO101" s="29">
        <v>15673002.4</v>
      </c>
      <c r="AP101" s="29">
        <v>15574296.6</v>
      </c>
      <c r="AQ101" s="23" t="s">
        <v>553</v>
      </c>
      <c r="AR101" s="24" t="s">
        <v>555</v>
      </c>
      <c r="AS101" s="24" t="s">
        <v>555</v>
      </c>
      <c r="AT101" s="28">
        <v>-9.4100000000000003E-2</v>
      </c>
      <c r="AU101" s="28">
        <v>-3.6299999999999999E-2</v>
      </c>
      <c r="AV101" s="28">
        <v>-2.41E-2</v>
      </c>
      <c r="AW101" s="29">
        <v>6050792</v>
      </c>
      <c r="AX101" s="30">
        <v>-5306274</v>
      </c>
      <c r="AY101" s="30">
        <v>-21281174</v>
      </c>
      <c r="AZ101" s="30">
        <v>-21845486.000700001</v>
      </c>
      <c r="BA101" s="30">
        <v>-297582558.00349998</v>
      </c>
      <c r="BB101">
        <v>0.02</v>
      </c>
      <c r="BC101" s="25">
        <v>-0.6</v>
      </c>
      <c r="BD101">
        <v>770</v>
      </c>
      <c r="BE101">
        <v>0</v>
      </c>
      <c r="BF101">
        <v>30.1960784314</v>
      </c>
      <c r="BG101">
        <v>0</v>
      </c>
    </row>
    <row r="102" spans="1:59" x14ac:dyDescent="0.35">
      <c r="A102" t="s">
        <v>612</v>
      </c>
      <c r="B102" s="18">
        <v>103.5</v>
      </c>
      <c r="C102" s="18">
        <v>-0.5</v>
      </c>
      <c r="D102" s="19">
        <v>-4.7999999999999996E-3</v>
      </c>
      <c r="E102" s="31">
        <v>104</v>
      </c>
      <c r="F102" s="18">
        <v>103.5</v>
      </c>
      <c r="G102" s="31">
        <v>104</v>
      </c>
      <c r="H102">
        <v>104</v>
      </c>
      <c r="I102">
        <v>150</v>
      </c>
      <c r="J102" s="16">
        <v>15575</v>
      </c>
      <c r="K102" s="31">
        <v>0</v>
      </c>
      <c r="L102">
        <v>127</v>
      </c>
      <c r="M102">
        <v>100</v>
      </c>
      <c r="N102">
        <v>102.4</v>
      </c>
      <c r="O102">
        <v>100</v>
      </c>
      <c r="P102">
        <v>107.95</v>
      </c>
      <c r="Q102">
        <v>115</v>
      </c>
      <c r="R102" s="23">
        <v>106.08</v>
      </c>
      <c r="S102" s="23">
        <v>107.922</v>
      </c>
      <c r="T102" s="23">
        <v>108.955</v>
      </c>
      <c r="U102" s="23">
        <v>110.5635</v>
      </c>
      <c r="V102" s="23">
        <v>106.32712424269999</v>
      </c>
      <c r="W102" s="23">
        <v>107.6488459926</v>
      </c>
      <c r="X102" s="23">
        <v>108.660431622</v>
      </c>
      <c r="Y102" s="23">
        <v>109.34531747130001</v>
      </c>
      <c r="Z102" s="23" t="s">
        <v>480</v>
      </c>
      <c r="AA102" s="24" t="s">
        <v>558</v>
      </c>
      <c r="AB102" s="24" t="s">
        <v>558</v>
      </c>
      <c r="AC102" s="23">
        <v>43.267193053900002</v>
      </c>
      <c r="AD102" s="24" t="s">
        <v>552</v>
      </c>
      <c r="AE102" s="23">
        <v>-0.93231837070000001</v>
      </c>
      <c r="AF102" s="25">
        <v>2.12E-2</v>
      </c>
      <c r="AG102" t="s">
        <v>481</v>
      </c>
      <c r="AH102" s="23">
        <v>-84.496124030999994</v>
      </c>
      <c r="AI102" s="23">
        <v>57.213930348300003</v>
      </c>
      <c r="AJ102" s="23">
        <v>-67.164179104499993</v>
      </c>
      <c r="AK102" s="23">
        <v>276</v>
      </c>
      <c r="AL102" s="23">
        <v>896</v>
      </c>
      <c r="AM102" s="26">
        <v>1602</v>
      </c>
      <c r="AN102" s="30">
        <v>28721.599999999999</v>
      </c>
      <c r="AO102" s="30">
        <v>93381.066666666695</v>
      </c>
      <c r="AP102" s="30">
        <v>165521.45000000001</v>
      </c>
      <c r="AQ102" s="23" t="s">
        <v>560</v>
      </c>
      <c r="AR102" s="24" t="s">
        <v>555</v>
      </c>
      <c r="AS102" s="24" t="s">
        <v>555</v>
      </c>
      <c r="AT102" s="28">
        <v>-0.1</v>
      </c>
      <c r="AU102" s="28">
        <v>-1.43E-2</v>
      </c>
      <c r="AV102" s="28">
        <v>-4.0800000000000003E-2</v>
      </c>
      <c r="AW102" s="29">
        <v>11440</v>
      </c>
      <c r="AX102" s="29">
        <v>21160</v>
      </c>
      <c r="AY102" s="29">
        <v>159070</v>
      </c>
      <c r="AZ102" s="29">
        <v>160169</v>
      </c>
      <c r="BA102" s="24">
        <v>0</v>
      </c>
      <c r="BB102">
        <v>0</v>
      </c>
      <c r="BC102" s="25">
        <v>0</v>
      </c>
      <c r="BD102">
        <v>0</v>
      </c>
      <c r="BE102">
        <v>0</v>
      </c>
      <c r="BF102">
        <v>0</v>
      </c>
      <c r="BG102">
        <v>0</v>
      </c>
    </row>
    <row r="103" spans="1:59" x14ac:dyDescent="0.35">
      <c r="A103" t="s">
        <v>627</v>
      </c>
      <c r="B103" s="20">
        <v>111.5</v>
      </c>
      <c r="C103" s="20">
        <v>0.8</v>
      </c>
      <c r="D103" s="34">
        <v>7.1999999999999998E-3</v>
      </c>
      <c r="E103" s="20">
        <v>111</v>
      </c>
      <c r="F103" s="20">
        <v>111</v>
      </c>
      <c r="G103" s="20">
        <v>111.5</v>
      </c>
      <c r="H103">
        <v>110.7</v>
      </c>
      <c r="I103" s="16">
        <v>145650</v>
      </c>
      <c r="J103" s="16">
        <v>16239950</v>
      </c>
      <c r="K103" s="31">
        <v>0</v>
      </c>
      <c r="L103">
        <v>118.8</v>
      </c>
      <c r="M103">
        <v>108</v>
      </c>
      <c r="N103">
        <v>110.7</v>
      </c>
      <c r="O103">
        <v>104.05</v>
      </c>
      <c r="P103">
        <v>112</v>
      </c>
      <c r="Q103">
        <v>117</v>
      </c>
      <c r="R103" s="23">
        <v>112.435</v>
      </c>
      <c r="S103" s="23">
        <v>114.7</v>
      </c>
      <c r="T103" s="23">
        <v>114.376</v>
      </c>
      <c r="U103" s="23">
        <v>115.73</v>
      </c>
      <c r="V103" s="23">
        <v>112.43326136500001</v>
      </c>
      <c r="W103" s="23">
        <v>113.70067724259999</v>
      </c>
      <c r="X103" s="23">
        <v>114.42988171010001</v>
      </c>
      <c r="Y103" s="23">
        <v>115.0964123861</v>
      </c>
      <c r="Z103" s="23" t="s">
        <v>480</v>
      </c>
      <c r="AA103" s="24" t="s">
        <v>558</v>
      </c>
      <c r="AB103" s="24" t="s">
        <v>558</v>
      </c>
      <c r="AC103" s="23">
        <v>45.679931742800001</v>
      </c>
      <c r="AD103" s="24" t="s">
        <v>552</v>
      </c>
      <c r="AE103" s="24">
        <v>-1.0378831488</v>
      </c>
      <c r="AF103" s="25">
        <v>1.2699999999999999E-2</v>
      </c>
      <c r="AG103" t="s">
        <v>481</v>
      </c>
      <c r="AH103" s="24">
        <v>-41.420118343200002</v>
      </c>
      <c r="AI103" s="24">
        <v>0</v>
      </c>
      <c r="AJ103" s="22">
        <v>-84.905660377399997</v>
      </c>
      <c r="AK103" s="36">
        <v>27126</v>
      </c>
      <c r="AL103" s="36">
        <v>30085</v>
      </c>
      <c r="AM103" s="36">
        <v>24969</v>
      </c>
      <c r="AN103" s="29">
        <v>2954720.9</v>
      </c>
      <c r="AO103" s="29">
        <v>3348221.9333333299</v>
      </c>
      <c r="AP103" s="29">
        <v>2785756.15</v>
      </c>
      <c r="AQ103" s="22" t="s">
        <v>556</v>
      </c>
      <c r="AR103" s="24" t="s">
        <v>555</v>
      </c>
      <c r="AS103" s="24" t="s">
        <v>555</v>
      </c>
      <c r="AT103" s="28">
        <v>-4.7E-2</v>
      </c>
      <c r="AU103" s="27">
        <v>4.4999999999999997E-3</v>
      </c>
      <c r="AV103" s="27">
        <v>7.1999999999999998E-3</v>
      </c>
      <c r="AW103" s="24">
        <v>0</v>
      </c>
      <c r="AX103" s="29">
        <v>9272</v>
      </c>
      <c r="AY103" s="30">
        <v>-76762</v>
      </c>
      <c r="AZ103" s="30">
        <v>-1307942</v>
      </c>
      <c r="BA103" s="30">
        <v>-43539543</v>
      </c>
      <c r="BB103">
        <v>0</v>
      </c>
      <c r="BC103" s="25">
        <v>0</v>
      </c>
      <c r="BD103">
        <v>0</v>
      </c>
      <c r="BE103">
        <v>0</v>
      </c>
      <c r="BF103">
        <v>0</v>
      </c>
      <c r="BG103">
        <v>0</v>
      </c>
    </row>
    <row r="104" spans="1:59" x14ac:dyDescent="0.35">
      <c r="A104" t="s">
        <v>487</v>
      </c>
      <c r="B104" s="35">
        <v>2218.96</v>
      </c>
      <c r="C104" s="18">
        <v>-23.24</v>
      </c>
      <c r="D104" s="19">
        <v>-1.04E-2</v>
      </c>
      <c r="E104" s="35">
        <v>2223.4</v>
      </c>
      <c r="F104" s="35">
        <v>2213.75</v>
      </c>
      <c r="G104" s="35">
        <v>2230.4299999999998</v>
      </c>
      <c r="H104" s="16">
        <v>2242.1999999999998</v>
      </c>
      <c r="I104" s="16">
        <v>20904438</v>
      </c>
      <c r="J104" s="16">
        <v>1297832948.21</v>
      </c>
      <c r="K104" s="35">
        <v>-136835947.00029999</v>
      </c>
      <c r="L104" s="16">
        <v>2337.91</v>
      </c>
      <c r="M104" s="16">
        <v>1775.14</v>
      </c>
      <c r="N104" s="16">
        <v>2199.88</v>
      </c>
      <c r="O104" s="16">
        <v>2074.0500000000002</v>
      </c>
      <c r="P104" s="16">
        <v>2274</v>
      </c>
      <c r="Q104" s="16">
        <v>2331.7800000000002</v>
      </c>
      <c r="R104" s="30">
        <v>2224.8029999999999</v>
      </c>
      <c r="S104" s="30">
        <v>2220.3496</v>
      </c>
      <c r="T104" s="29">
        <v>2131.6316999999999</v>
      </c>
      <c r="U104" s="29">
        <v>2043.2918</v>
      </c>
      <c r="V104" s="29">
        <v>2098.5104728991</v>
      </c>
      <c r="W104" s="29">
        <v>2134.4016318513</v>
      </c>
      <c r="X104" s="29">
        <v>2109.7765806291</v>
      </c>
      <c r="Y104" s="29">
        <v>2040.1291765716001</v>
      </c>
      <c r="Z104" s="23" t="s">
        <v>480</v>
      </c>
      <c r="AA104" s="24" t="s">
        <v>558</v>
      </c>
      <c r="AB104" s="22" t="s">
        <v>551</v>
      </c>
      <c r="AC104" s="23">
        <v>51.666656971199998</v>
      </c>
      <c r="AD104" s="24" t="s">
        <v>552</v>
      </c>
      <c r="AE104" s="22">
        <v>-60.523634358599999</v>
      </c>
      <c r="AF104" s="25">
        <v>0.1159</v>
      </c>
      <c r="AG104" t="s">
        <v>482</v>
      </c>
      <c r="AH104" s="24">
        <v>-1.9427138239999999</v>
      </c>
      <c r="AI104" s="23">
        <v>84.047843448400002</v>
      </c>
      <c r="AJ104" s="23">
        <v>-45.523098323399999</v>
      </c>
      <c r="AK104" s="36">
        <v>19558654</v>
      </c>
      <c r="AL104" s="26">
        <v>25717014</v>
      </c>
      <c r="AM104" s="26">
        <v>24652299</v>
      </c>
      <c r="AN104" s="29">
        <v>1106005226.586</v>
      </c>
      <c r="AO104" s="30">
        <v>1190618762.2946601</v>
      </c>
      <c r="AP104" s="30">
        <v>1257242959.6025</v>
      </c>
      <c r="AQ104" s="24" t="s">
        <v>555</v>
      </c>
      <c r="AR104" s="24" t="s">
        <v>555</v>
      </c>
      <c r="AS104" s="24" t="s">
        <v>555</v>
      </c>
      <c r="AT104" s="28">
        <v>-5.0000000000000001E-3</v>
      </c>
      <c r="AU104" s="28">
        <v>-2.3E-3</v>
      </c>
      <c r="AV104" s="27">
        <v>3.8999999999999998E-3</v>
      </c>
      <c r="AW104" s="30">
        <v>-202239713.00029999</v>
      </c>
      <c r="AX104" s="30">
        <v>-2751205807.0005999</v>
      </c>
      <c r="AY104" s="30">
        <v>-3428911863.5018001</v>
      </c>
      <c r="AZ104" s="30">
        <v>-1887498743.5016</v>
      </c>
      <c r="BA104" s="30">
        <v>-16129461808.000099</v>
      </c>
      <c r="BB104">
        <v>0</v>
      </c>
      <c r="BC104" s="25">
        <v>0</v>
      </c>
      <c r="BD104">
        <v>0</v>
      </c>
      <c r="BE104">
        <v>0</v>
      </c>
      <c r="BF104">
        <v>0</v>
      </c>
      <c r="BG104">
        <v>0</v>
      </c>
    </row>
    <row r="105" spans="1:59" x14ac:dyDescent="0.35">
      <c r="A105" t="s">
        <v>628</v>
      </c>
      <c r="B105" s="18">
        <v>4.55</v>
      </c>
      <c r="C105" s="18">
        <v>-0.01</v>
      </c>
      <c r="D105" s="19">
        <v>-2.2000000000000001E-3</v>
      </c>
      <c r="E105" s="31">
        <v>4.5599999999999996</v>
      </c>
      <c r="F105" s="18">
        <v>4.55</v>
      </c>
      <c r="G105" s="31">
        <v>4.5599999999999996</v>
      </c>
      <c r="H105">
        <v>4.5599999999999996</v>
      </c>
      <c r="I105" s="16">
        <v>3000</v>
      </c>
      <c r="J105" s="16">
        <v>13670</v>
      </c>
      <c r="K105" s="31">
        <v>0</v>
      </c>
      <c r="L105">
        <v>6.7</v>
      </c>
      <c r="M105">
        <v>4.01</v>
      </c>
      <c r="N105">
        <v>4.5</v>
      </c>
      <c r="O105">
        <v>4.03</v>
      </c>
      <c r="P105">
        <v>5</v>
      </c>
      <c r="Q105">
        <v>5.85</v>
      </c>
      <c r="R105" s="23">
        <v>4.7309999999999999</v>
      </c>
      <c r="S105" s="23">
        <v>4.9374000000000002</v>
      </c>
      <c r="T105" s="23">
        <v>5.4462999999999999</v>
      </c>
      <c r="U105" s="23">
        <v>5.7165999999999997</v>
      </c>
      <c r="V105" s="23">
        <v>4.7738626979000003</v>
      </c>
      <c r="W105" s="23">
        <v>4.9850803109999999</v>
      </c>
      <c r="X105" s="23">
        <v>5.2464910552999999</v>
      </c>
      <c r="Y105" s="23">
        <v>5.3740637123999999</v>
      </c>
      <c r="Z105" s="22" t="s">
        <v>551</v>
      </c>
      <c r="AA105" s="23" t="s">
        <v>480</v>
      </c>
      <c r="AB105" s="23" t="s">
        <v>480</v>
      </c>
      <c r="AC105" s="23">
        <v>45.699219243899996</v>
      </c>
      <c r="AD105" s="24" t="s">
        <v>552</v>
      </c>
      <c r="AE105" s="24">
        <v>-7.3395882400000001E-2</v>
      </c>
      <c r="AF105" s="25">
        <v>6.7799999999999999E-2</v>
      </c>
      <c r="AG105" t="s">
        <v>482</v>
      </c>
      <c r="AH105" s="23">
        <v>-62.747717657499997</v>
      </c>
      <c r="AI105" s="23">
        <v>2.4242424242</v>
      </c>
      <c r="AJ105" s="24">
        <v>-97.727272727300004</v>
      </c>
      <c r="AK105" s="26">
        <v>34660</v>
      </c>
      <c r="AL105" s="26">
        <v>50460</v>
      </c>
      <c r="AM105" s="26">
        <v>45075</v>
      </c>
      <c r="AN105" s="30">
        <v>171631.5</v>
      </c>
      <c r="AO105" s="30">
        <v>251679</v>
      </c>
      <c r="AP105" s="30">
        <v>224906.35</v>
      </c>
      <c r="AQ105" s="23" t="s">
        <v>560</v>
      </c>
      <c r="AR105" s="23" t="s">
        <v>554</v>
      </c>
      <c r="AS105" s="24" t="s">
        <v>555</v>
      </c>
      <c r="AT105" s="27">
        <v>2.9399999999999999E-2</v>
      </c>
      <c r="AU105" s="28">
        <v>-0.09</v>
      </c>
      <c r="AV105" s="33">
        <v>0</v>
      </c>
      <c r="AW105" s="24">
        <v>0</v>
      </c>
      <c r="AX105" s="24">
        <v>0</v>
      </c>
      <c r="AY105" s="24">
        <v>0</v>
      </c>
      <c r="AZ105" s="24">
        <v>0</v>
      </c>
      <c r="BA105" s="24">
        <v>0</v>
      </c>
      <c r="BB105">
        <v>0.4</v>
      </c>
      <c r="BC105" s="25">
        <v>1.5</v>
      </c>
      <c r="BD105">
        <v>11.375</v>
      </c>
      <c r="BE105">
        <v>0</v>
      </c>
      <c r="BF105">
        <v>0.8869395712</v>
      </c>
      <c r="BG105">
        <v>0</v>
      </c>
    </row>
    <row r="106" spans="1:59" x14ac:dyDescent="0.35">
      <c r="A106" t="s">
        <v>177</v>
      </c>
      <c r="B106" s="31">
        <v>1.83</v>
      </c>
      <c r="C106" s="31">
        <v>0</v>
      </c>
      <c r="D106" s="32">
        <v>0</v>
      </c>
      <c r="E106" s="31">
        <v>1.83</v>
      </c>
      <c r="F106" s="31">
        <v>1.83</v>
      </c>
      <c r="G106" s="20">
        <v>1.85</v>
      </c>
      <c r="H106">
        <v>1.83</v>
      </c>
      <c r="I106" s="16">
        <v>7177000</v>
      </c>
      <c r="J106" s="16">
        <v>13163920</v>
      </c>
      <c r="K106" s="21">
        <v>1022570</v>
      </c>
      <c r="L106">
        <v>2.25</v>
      </c>
      <c r="M106">
        <v>1.6</v>
      </c>
      <c r="N106">
        <v>1.78</v>
      </c>
      <c r="O106">
        <v>1.68</v>
      </c>
      <c r="P106">
        <v>1.84</v>
      </c>
      <c r="Q106">
        <v>1.9</v>
      </c>
      <c r="R106" s="23">
        <v>1.8360000000000001</v>
      </c>
      <c r="S106" s="23">
        <v>1.8560000000000001</v>
      </c>
      <c r="T106" s="23">
        <v>1.8976999999999999</v>
      </c>
      <c r="U106" s="23">
        <v>1.8433999999999999</v>
      </c>
      <c r="V106" s="23">
        <v>1.8334388602</v>
      </c>
      <c r="W106" s="23">
        <v>1.8534022128000001</v>
      </c>
      <c r="X106" s="23">
        <v>1.8629569849000001</v>
      </c>
      <c r="Y106" s="23">
        <v>1.8458606390000001</v>
      </c>
      <c r="Z106" s="23" t="s">
        <v>480</v>
      </c>
      <c r="AA106" s="24" t="s">
        <v>558</v>
      </c>
      <c r="AB106" s="24" t="s">
        <v>558</v>
      </c>
      <c r="AC106" s="23">
        <v>47.584027633399998</v>
      </c>
      <c r="AD106" s="24" t="s">
        <v>552</v>
      </c>
      <c r="AE106" s="24">
        <v>-1.4583748699999999E-2</v>
      </c>
      <c r="AF106" s="25">
        <v>2.18E-2</v>
      </c>
      <c r="AG106" t="s">
        <v>481</v>
      </c>
      <c r="AH106" s="24">
        <v>-3.7558685446000002</v>
      </c>
      <c r="AI106" s="22">
        <v>45.4545454545</v>
      </c>
      <c r="AJ106" s="24">
        <v>-54.5454545455</v>
      </c>
      <c r="AK106" s="26">
        <v>7559000</v>
      </c>
      <c r="AL106" s="26">
        <v>9096067</v>
      </c>
      <c r="AM106" s="26">
        <v>11714350</v>
      </c>
      <c r="AN106" s="30">
        <v>12070413</v>
      </c>
      <c r="AO106" s="30">
        <v>15554813.3333333</v>
      </c>
      <c r="AP106" s="30">
        <v>20741911.5</v>
      </c>
      <c r="AQ106" s="24" t="s">
        <v>573</v>
      </c>
      <c r="AR106" s="24" t="s">
        <v>555</v>
      </c>
      <c r="AS106" s="24" t="s">
        <v>555</v>
      </c>
      <c r="AT106" s="28">
        <v>-2.6599999999999999E-2</v>
      </c>
      <c r="AU106" s="28">
        <v>-2.1399999999999999E-2</v>
      </c>
      <c r="AV106" s="27">
        <v>2.23E-2</v>
      </c>
      <c r="AW106" s="29">
        <v>21376270</v>
      </c>
      <c r="AX106" s="29">
        <v>10397020</v>
      </c>
      <c r="AY106" s="30">
        <v>-45956250</v>
      </c>
      <c r="AZ106" s="29">
        <v>49468830</v>
      </c>
      <c r="BA106" s="29">
        <v>213660889.9984</v>
      </c>
      <c r="BB106">
        <v>0.23</v>
      </c>
      <c r="BC106" s="25">
        <v>4.5499999999999999E-2</v>
      </c>
      <c r="BD106">
        <v>7.9565217391000003</v>
      </c>
      <c r="BE106">
        <v>0</v>
      </c>
      <c r="BF106">
        <v>0.72332015810000005</v>
      </c>
      <c r="BG106">
        <v>0</v>
      </c>
    </row>
    <row r="107" spans="1:59" x14ac:dyDescent="0.35">
      <c r="A107" t="s">
        <v>179</v>
      </c>
      <c r="B107" s="18">
        <v>130.6</v>
      </c>
      <c r="C107" s="18">
        <v>-1.4</v>
      </c>
      <c r="D107" s="19">
        <v>-1.06E-2</v>
      </c>
      <c r="E107" s="18">
        <v>131.9</v>
      </c>
      <c r="F107" s="18">
        <v>130.6</v>
      </c>
      <c r="G107" s="20">
        <v>132.1</v>
      </c>
      <c r="H107">
        <v>132</v>
      </c>
      <c r="I107" s="16">
        <v>109950</v>
      </c>
      <c r="J107" s="16">
        <v>14459537</v>
      </c>
      <c r="K107" s="31">
        <v>0</v>
      </c>
      <c r="L107">
        <v>137.19999999999999</v>
      </c>
      <c r="M107">
        <v>107.2727</v>
      </c>
      <c r="N107">
        <v>129.44999999999999</v>
      </c>
      <c r="O107">
        <v>123.75</v>
      </c>
      <c r="P107">
        <v>132.4</v>
      </c>
      <c r="Q107">
        <v>136.94999999999999</v>
      </c>
      <c r="R107" s="23">
        <v>132.16</v>
      </c>
      <c r="S107" s="23">
        <v>131.22800000000001</v>
      </c>
      <c r="T107" s="22">
        <v>128.72200000000001</v>
      </c>
      <c r="U107" s="22">
        <v>124.229229</v>
      </c>
      <c r="V107" s="23">
        <v>131.4991810699</v>
      </c>
      <c r="W107" s="23">
        <v>130.8878467756</v>
      </c>
      <c r="X107" s="22">
        <v>128.6422714821</v>
      </c>
      <c r="Y107" s="22">
        <v>124.6421782913</v>
      </c>
      <c r="Z107" s="23" t="s">
        <v>480</v>
      </c>
      <c r="AA107" s="24" t="s">
        <v>558</v>
      </c>
      <c r="AB107" s="24" t="s">
        <v>558</v>
      </c>
      <c r="AC107" s="23">
        <v>46.154045917700003</v>
      </c>
      <c r="AD107" s="24" t="s">
        <v>552</v>
      </c>
      <c r="AE107" s="23">
        <v>-0.27679553359999998</v>
      </c>
      <c r="AF107" s="25">
        <v>1.1900000000000001E-2</v>
      </c>
      <c r="AG107" t="s">
        <v>481</v>
      </c>
      <c r="AH107" s="24">
        <v>-34.080151467299999</v>
      </c>
      <c r="AI107" s="22">
        <v>60.451571043500003</v>
      </c>
      <c r="AJ107" s="23">
        <v>-44.155844155799997</v>
      </c>
      <c r="AK107" s="36">
        <v>43055</v>
      </c>
      <c r="AL107" s="36">
        <v>45787</v>
      </c>
      <c r="AM107" s="36">
        <v>50916</v>
      </c>
      <c r="AN107" s="29">
        <v>5206648.5</v>
      </c>
      <c r="AO107" s="29">
        <v>5702301.7999999998</v>
      </c>
      <c r="AP107" s="29">
        <v>6518862.0499999998</v>
      </c>
      <c r="AQ107" s="23" t="s">
        <v>553</v>
      </c>
      <c r="AR107" s="24" t="s">
        <v>555</v>
      </c>
      <c r="AS107" s="24" t="s">
        <v>555</v>
      </c>
      <c r="AT107" s="27">
        <v>8.0000000000000004E-4</v>
      </c>
      <c r="AU107" s="28">
        <v>-1.66E-2</v>
      </c>
      <c r="AV107" s="27">
        <v>4.5999999999999999E-3</v>
      </c>
      <c r="AW107" s="29">
        <v>27314</v>
      </c>
      <c r="AX107" s="29">
        <v>234315</v>
      </c>
      <c r="AY107" s="29">
        <v>555491.99990000005</v>
      </c>
      <c r="AZ107" s="29">
        <v>470929.99979999999</v>
      </c>
      <c r="BA107" s="29">
        <v>5259351.9001000002</v>
      </c>
      <c r="BB107">
        <v>11.95</v>
      </c>
      <c r="BC107" s="25">
        <v>-0.15670000000000001</v>
      </c>
      <c r="BD107">
        <v>10.928870292899999</v>
      </c>
      <c r="BE107">
        <v>0</v>
      </c>
      <c r="BF107">
        <v>1.0528012898000001</v>
      </c>
      <c r="BG107">
        <v>0</v>
      </c>
    </row>
    <row r="108" spans="1:59" x14ac:dyDescent="0.35">
      <c r="A108" t="s">
        <v>457</v>
      </c>
      <c r="B108" s="20">
        <v>2.36</v>
      </c>
      <c r="C108" s="20">
        <v>0.01</v>
      </c>
      <c r="D108" s="34">
        <v>4.3E-3</v>
      </c>
      <c r="E108" s="20">
        <v>2.37</v>
      </c>
      <c r="F108" s="31">
        <v>2.35</v>
      </c>
      <c r="G108" s="20">
        <v>2.4</v>
      </c>
      <c r="H108">
        <v>2.35</v>
      </c>
      <c r="I108" s="16">
        <v>1189000</v>
      </c>
      <c r="J108" s="16">
        <v>2823330</v>
      </c>
      <c r="K108" s="21">
        <v>166660</v>
      </c>
      <c r="L108">
        <v>3.17</v>
      </c>
      <c r="M108">
        <v>2.2999999999999998</v>
      </c>
      <c r="N108">
        <v>2.34</v>
      </c>
      <c r="O108">
        <v>2.2599999999999998</v>
      </c>
      <c r="P108">
        <v>2.4900000000000002</v>
      </c>
      <c r="Q108">
        <v>2.68</v>
      </c>
      <c r="R108" s="23">
        <v>2.5049999999999999</v>
      </c>
      <c r="S108" s="23">
        <v>2.5720000000000001</v>
      </c>
      <c r="T108" s="23">
        <v>2.6772999999999998</v>
      </c>
      <c r="U108" s="23">
        <v>2.6164999999999998</v>
      </c>
      <c r="V108" s="23">
        <v>2.4792855797</v>
      </c>
      <c r="W108" s="23">
        <v>2.5634220687</v>
      </c>
      <c r="X108" s="23">
        <v>2.6145250965</v>
      </c>
      <c r="Y108" s="23">
        <v>2.6577976763</v>
      </c>
      <c r="Z108" s="23" t="s">
        <v>480</v>
      </c>
      <c r="AA108" s="24" t="s">
        <v>558</v>
      </c>
      <c r="AB108" s="23" t="s">
        <v>480</v>
      </c>
      <c r="AC108" s="23">
        <v>35.1631247539</v>
      </c>
      <c r="AD108" s="24" t="s">
        <v>552</v>
      </c>
      <c r="AE108" s="24">
        <v>-4.7342179800000002E-2</v>
      </c>
      <c r="AF108" s="25">
        <v>3.32E-2</v>
      </c>
      <c r="AG108" t="s">
        <v>552</v>
      </c>
      <c r="AH108" s="23">
        <v>-133.27039572020001</v>
      </c>
      <c r="AI108" s="24">
        <v>0</v>
      </c>
      <c r="AJ108" s="24">
        <v>-90</v>
      </c>
      <c r="AK108" s="26">
        <v>2765100</v>
      </c>
      <c r="AL108" s="26">
        <v>2434400</v>
      </c>
      <c r="AM108" s="26">
        <v>2457400</v>
      </c>
      <c r="AN108" s="30">
        <v>5935730</v>
      </c>
      <c r="AO108" s="30">
        <v>5440219.3333333302</v>
      </c>
      <c r="AP108" s="30">
        <v>5732416</v>
      </c>
      <c r="AQ108" s="24" t="s">
        <v>555</v>
      </c>
      <c r="AR108" s="24" t="s">
        <v>555</v>
      </c>
      <c r="AS108" s="24" t="s">
        <v>555</v>
      </c>
      <c r="AT108" s="28">
        <v>-0.1027</v>
      </c>
      <c r="AU108" s="28">
        <v>-7.0900000000000005E-2</v>
      </c>
      <c r="AV108" s="28">
        <v>-1.67E-2</v>
      </c>
      <c r="AW108" s="29">
        <v>300260</v>
      </c>
      <c r="AX108" s="29">
        <v>1222700</v>
      </c>
      <c r="AY108" s="29">
        <v>2440270</v>
      </c>
      <c r="AZ108" s="30">
        <v>-6317870</v>
      </c>
      <c r="BA108" s="30">
        <v>-123283134.8688</v>
      </c>
      <c r="BB108">
        <v>0.15</v>
      </c>
      <c r="BC108" s="25">
        <v>1.5</v>
      </c>
      <c r="BD108">
        <v>15.733333333299999</v>
      </c>
      <c r="BE108">
        <v>0</v>
      </c>
      <c r="BF108">
        <v>1.9666666666999999</v>
      </c>
      <c r="BG108">
        <v>0</v>
      </c>
    </row>
    <row r="109" spans="1:59" x14ac:dyDescent="0.35">
      <c r="A109" t="s">
        <v>51</v>
      </c>
      <c r="B109" s="20">
        <v>0.6</v>
      </c>
      <c r="C109" s="20">
        <v>0.02</v>
      </c>
      <c r="D109" s="34">
        <v>3.4500000000000003E-2</v>
      </c>
      <c r="E109" s="20">
        <v>0.6</v>
      </c>
      <c r="F109" s="31">
        <v>0.57999999999999996</v>
      </c>
      <c r="G109" s="20">
        <v>0.6</v>
      </c>
      <c r="H109">
        <v>0.57999999999999996</v>
      </c>
      <c r="I109" s="16">
        <v>257000</v>
      </c>
      <c r="J109" s="16">
        <v>153530</v>
      </c>
      <c r="K109" s="35">
        <v>-10439.9998</v>
      </c>
      <c r="L109">
        <v>0.98</v>
      </c>
      <c r="M109">
        <v>0.57999999999999996</v>
      </c>
      <c r="N109">
        <v>0.57999999999999996</v>
      </c>
      <c r="O109">
        <v>0.57999999999999996</v>
      </c>
      <c r="P109">
        <v>0.61</v>
      </c>
      <c r="Q109">
        <v>0.66</v>
      </c>
      <c r="R109" s="23">
        <v>0.61450000000000005</v>
      </c>
      <c r="S109" s="23">
        <v>0.62660000000000005</v>
      </c>
      <c r="T109" s="23">
        <v>0.6875</v>
      </c>
      <c r="U109" s="23">
        <v>0.75865000000000005</v>
      </c>
      <c r="V109" s="23">
        <v>0.61015660230000002</v>
      </c>
      <c r="W109" s="23">
        <v>0.63540586119999998</v>
      </c>
      <c r="X109" s="23">
        <v>0.67760358460000003</v>
      </c>
      <c r="Y109" s="23">
        <v>0.73263158360000002</v>
      </c>
      <c r="Z109" s="23" t="s">
        <v>480</v>
      </c>
      <c r="AA109" s="24" t="s">
        <v>558</v>
      </c>
      <c r="AB109" s="23" t="s">
        <v>480</v>
      </c>
      <c r="AC109" s="23">
        <v>43.644593094199998</v>
      </c>
      <c r="AD109" s="24" t="s">
        <v>552</v>
      </c>
      <c r="AE109" s="24">
        <v>-9.4595488999999998E-3</v>
      </c>
      <c r="AF109" s="25">
        <v>3.4700000000000002E-2</v>
      </c>
      <c r="AG109" t="s">
        <v>552</v>
      </c>
      <c r="AH109" s="23">
        <v>-97.560975609799996</v>
      </c>
      <c r="AI109" s="24">
        <v>0</v>
      </c>
      <c r="AJ109" s="22">
        <v>-71.428571428599994</v>
      </c>
      <c r="AK109" s="26">
        <v>1268100</v>
      </c>
      <c r="AL109" s="26">
        <v>1109333</v>
      </c>
      <c r="AM109" s="26">
        <v>1144750</v>
      </c>
      <c r="AN109" s="30">
        <v>729155</v>
      </c>
      <c r="AO109" s="30">
        <v>653767.33333333302</v>
      </c>
      <c r="AP109" s="30">
        <v>688113.5</v>
      </c>
      <c r="AQ109" s="24" t="s">
        <v>559</v>
      </c>
      <c r="AR109" s="24" t="s">
        <v>555</v>
      </c>
      <c r="AS109" s="24" t="s">
        <v>555</v>
      </c>
      <c r="AT109" s="28">
        <v>-3.2300000000000002E-2</v>
      </c>
      <c r="AU109" s="28">
        <v>-6.25E-2</v>
      </c>
      <c r="AV109" s="27">
        <v>1.6899999999999998E-2</v>
      </c>
      <c r="AW109" s="29">
        <v>102559.9999</v>
      </c>
      <c r="AX109" s="29">
        <v>182959.9999</v>
      </c>
      <c r="AY109" s="30">
        <v>-11480.000099999999</v>
      </c>
      <c r="AZ109" s="29">
        <v>362999.9999</v>
      </c>
      <c r="BA109" s="30">
        <v>-5777520.0000999998</v>
      </c>
      <c r="BB109">
        <v>0</v>
      </c>
      <c r="BC109" s="25">
        <v>0</v>
      </c>
      <c r="BD109">
        <v>0</v>
      </c>
      <c r="BE109">
        <v>0</v>
      </c>
      <c r="BF109">
        <v>60</v>
      </c>
      <c r="BG109">
        <v>0</v>
      </c>
    </row>
    <row r="110" spans="1:59" x14ac:dyDescent="0.35">
      <c r="A110" t="s">
        <v>183</v>
      </c>
      <c r="B110" s="20">
        <v>62.95</v>
      </c>
      <c r="C110" s="20">
        <v>0.75</v>
      </c>
      <c r="D110" s="34">
        <v>1.21E-2</v>
      </c>
      <c r="E110" s="18">
        <v>62.15</v>
      </c>
      <c r="F110" s="18">
        <v>62.15</v>
      </c>
      <c r="G110" s="20">
        <v>63</v>
      </c>
      <c r="H110">
        <v>62.2</v>
      </c>
      <c r="I110" s="16">
        <v>47520</v>
      </c>
      <c r="J110" s="16">
        <v>2980431.5</v>
      </c>
      <c r="K110" s="21">
        <v>799157.5</v>
      </c>
      <c r="L110">
        <v>74.599999999999994</v>
      </c>
      <c r="M110">
        <v>60.75</v>
      </c>
      <c r="N110">
        <v>61.6</v>
      </c>
      <c r="O110">
        <v>58.7</v>
      </c>
      <c r="P110">
        <v>62.98</v>
      </c>
      <c r="Q110">
        <v>66.900000000000006</v>
      </c>
      <c r="R110" s="22">
        <v>62.2575</v>
      </c>
      <c r="S110" s="22">
        <v>62.466999999999999</v>
      </c>
      <c r="T110" s="23">
        <v>63.250999999999998</v>
      </c>
      <c r="U110" s="23">
        <v>66.373999999999995</v>
      </c>
      <c r="V110" s="22">
        <v>62.306513003200003</v>
      </c>
      <c r="W110" s="22">
        <v>62.5563458727</v>
      </c>
      <c r="X110" s="23">
        <v>63.552815355600003</v>
      </c>
      <c r="Y110" s="23">
        <v>65.401081929699998</v>
      </c>
      <c r="Z110" s="24" t="s">
        <v>558</v>
      </c>
      <c r="AA110" s="24" t="s">
        <v>558</v>
      </c>
      <c r="AB110" s="24" t="s">
        <v>558</v>
      </c>
      <c r="AC110" s="22">
        <v>53.959422701900003</v>
      </c>
      <c r="AD110" s="24" t="s">
        <v>552</v>
      </c>
      <c r="AE110" s="24">
        <v>-0.1054467575</v>
      </c>
      <c r="AF110" s="25">
        <v>1.52E-2</v>
      </c>
      <c r="AG110" t="s">
        <v>481</v>
      </c>
      <c r="AH110" s="22">
        <v>87.131782945699996</v>
      </c>
      <c r="AI110" s="22">
        <v>75.816993464000006</v>
      </c>
      <c r="AJ110" s="22">
        <v>-13.725490196100001</v>
      </c>
      <c r="AK110" s="26">
        <v>248769</v>
      </c>
      <c r="AL110" s="26">
        <v>224765</v>
      </c>
      <c r="AM110" s="26">
        <v>204693</v>
      </c>
      <c r="AN110" s="30">
        <v>15376926.1</v>
      </c>
      <c r="AO110" s="30">
        <v>13905880.9</v>
      </c>
      <c r="AP110" s="30">
        <v>12670361.1</v>
      </c>
      <c r="AQ110" s="22" t="s">
        <v>566</v>
      </c>
      <c r="AR110" s="24" t="s">
        <v>555</v>
      </c>
      <c r="AS110" s="24" t="s">
        <v>555</v>
      </c>
      <c r="AT110" s="27">
        <v>1.5299999999999999E-2</v>
      </c>
      <c r="AU110" s="27">
        <v>1.7000000000000001E-2</v>
      </c>
      <c r="AV110" s="27">
        <v>2.1899999999999999E-2</v>
      </c>
      <c r="AW110" s="29">
        <v>23398514.5</v>
      </c>
      <c r="AX110" s="29">
        <v>32682655.5</v>
      </c>
      <c r="AY110" s="29">
        <v>60150033</v>
      </c>
      <c r="AZ110" s="29">
        <v>70256819</v>
      </c>
      <c r="BA110" s="30">
        <v>-186865862.9991</v>
      </c>
      <c r="BB110">
        <v>10.029999999999999</v>
      </c>
      <c r="BC110" s="25">
        <v>-0.47899999999999998</v>
      </c>
      <c r="BD110">
        <v>6.2761714854999999</v>
      </c>
      <c r="BE110">
        <v>0</v>
      </c>
      <c r="BF110">
        <v>0.34527204909999998</v>
      </c>
      <c r="BG110">
        <v>0</v>
      </c>
    </row>
    <row r="111" spans="1:59" x14ac:dyDescent="0.35">
      <c r="A111" t="s">
        <v>629</v>
      </c>
      <c r="B111" s="18">
        <v>505</v>
      </c>
      <c r="C111" s="18">
        <v>-12</v>
      </c>
      <c r="D111" s="19">
        <v>-2.3199999999999998E-2</v>
      </c>
      <c r="E111" s="20">
        <v>518</v>
      </c>
      <c r="F111" s="18">
        <v>505</v>
      </c>
      <c r="G111" s="20">
        <v>518</v>
      </c>
      <c r="H111">
        <v>517</v>
      </c>
      <c r="I111" s="16">
        <v>10000</v>
      </c>
      <c r="J111" s="16">
        <v>5051700</v>
      </c>
      <c r="K111" s="21">
        <v>5180</v>
      </c>
      <c r="L111">
        <v>518</v>
      </c>
      <c r="M111">
        <v>500</v>
      </c>
      <c r="N111">
        <v>500</v>
      </c>
      <c r="O111">
        <v>500</v>
      </c>
      <c r="P111">
        <v>517.5</v>
      </c>
      <c r="Q111">
        <v>517.5</v>
      </c>
      <c r="R111" s="23">
        <v>510.75</v>
      </c>
      <c r="S111" s="23">
        <v>507.5</v>
      </c>
      <c r="T111" s="24">
        <v>0</v>
      </c>
      <c r="U111" s="24">
        <v>0</v>
      </c>
      <c r="V111" s="23">
        <v>510.60896898189998</v>
      </c>
      <c r="W111" s="23">
        <v>507.3537331796</v>
      </c>
      <c r="X111" s="24">
        <v>0</v>
      </c>
      <c r="Y111" s="24">
        <v>0</v>
      </c>
      <c r="Z111" s="24" t="s">
        <v>558</v>
      </c>
      <c r="AA111" s="24" t="s">
        <v>558</v>
      </c>
      <c r="AB111" t="s">
        <v>568</v>
      </c>
      <c r="AC111" s="23">
        <v>45.8761220552</v>
      </c>
      <c r="AD111" s="24" t="s">
        <v>552</v>
      </c>
      <c r="AE111" s="23">
        <v>1.7022484574000001</v>
      </c>
      <c r="AF111" s="25">
        <v>9.5999999999999992E-3</v>
      </c>
      <c r="AG111" t="s">
        <v>481</v>
      </c>
      <c r="AH111" s="24">
        <v>-36.329201101899997</v>
      </c>
      <c r="AI111" s="23">
        <v>52.941176470599999</v>
      </c>
      <c r="AJ111" s="23">
        <v>-100</v>
      </c>
      <c r="AK111" s="36">
        <v>2510</v>
      </c>
      <c r="AL111" s="36">
        <v>2309</v>
      </c>
      <c r="AM111" s="36">
        <v>5641</v>
      </c>
      <c r="AN111" s="29">
        <v>1276834</v>
      </c>
      <c r="AO111" s="29">
        <v>1173909.33333333</v>
      </c>
      <c r="AP111" s="29">
        <v>2867434.5</v>
      </c>
      <c r="AQ111" s="23" t="s">
        <v>560</v>
      </c>
      <c r="AR111" s="23" t="s">
        <v>554</v>
      </c>
      <c r="AS111" s="24" t="s">
        <v>555</v>
      </c>
      <c r="AT111" s="28">
        <v>-3.8999999999999998E-3</v>
      </c>
      <c r="AU111" s="28">
        <v>-2.3199999999999998E-2</v>
      </c>
      <c r="AV111" s="28">
        <v>-2.3199999999999998E-2</v>
      </c>
      <c r="AW111" s="29">
        <v>10350</v>
      </c>
      <c r="AX111" s="29">
        <v>10350</v>
      </c>
      <c r="AY111" s="30">
        <v>-7575550</v>
      </c>
      <c r="AZ111" s="24">
        <v>0</v>
      </c>
      <c r="BA111" s="24">
        <v>0</v>
      </c>
      <c r="BB111">
        <v>0</v>
      </c>
      <c r="BC111" s="25">
        <v>0</v>
      </c>
      <c r="BD111">
        <v>0</v>
      </c>
      <c r="BE111">
        <v>0</v>
      </c>
      <c r="BF111">
        <v>0</v>
      </c>
      <c r="BG111">
        <v>0</v>
      </c>
    </row>
    <row r="112" spans="1:59" x14ac:dyDescent="0.35">
      <c r="A112" t="s">
        <v>579</v>
      </c>
      <c r="B112" s="31">
        <v>0.185</v>
      </c>
      <c r="C112" s="31">
        <v>0</v>
      </c>
      <c r="D112" s="32">
        <v>0</v>
      </c>
      <c r="E112" s="20">
        <v>0.186</v>
      </c>
      <c r="F112" s="31">
        <v>0.185</v>
      </c>
      <c r="G112" s="20">
        <v>0.186</v>
      </c>
      <c r="H112">
        <v>0.185</v>
      </c>
      <c r="I112" s="16">
        <v>170000</v>
      </c>
      <c r="J112" s="16">
        <v>31480</v>
      </c>
      <c r="K112" s="31">
        <v>0</v>
      </c>
      <c r="L112">
        <v>0.29499999999999998</v>
      </c>
      <c r="M112">
        <v>0.17799999999999999</v>
      </c>
      <c r="N112">
        <v>0.18049999999999999</v>
      </c>
      <c r="O112">
        <v>0.17249999999999999</v>
      </c>
      <c r="P112">
        <v>0.1855</v>
      </c>
      <c r="Q112">
        <v>0.215</v>
      </c>
      <c r="R112" s="23">
        <v>0.18934999999999999</v>
      </c>
      <c r="S112" s="23">
        <v>0.18964</v>
      </c>
      <c r="T112" s="23">
        <v>0.20005999999999999</v>
      </c>
      <c r="U112" s="23">
        <v>0.198545</v>
      </c>
      <c r="V112" s="23">
        <v>0.1885641371</v>
      </c>
      <c r="W112" s="23">
        <v>0.19121286670000001</v>
      </c>
      <c r="X112" s="23">
        <v>0.19511400840000001</v>
      </c>
      <c r="Y112" s="23">
        <v>0.19964248809999999</v>
      </c>
      <c r="Z112" s="24" t="s">
        <v>558</v>
      </c>
      <c r="AA112" s="24" t="s">
        <v>558</v>
      </c>
      <c r="AB112" s="23" t="s">
        <v>480</v>
      </c>
      <c r="AC112" s="23">
        <v>46.386736518100001</v>
      </c>
      <c r="AD112" s="24" t="s">
        <v>552</v>
      </c>
      <c r="AE112" s="24">
        <v>-2.6977989999999997E-4</v>
      </c>
      <c r="AF112" s="25">
        <v>2.4400000000000002E-2</v>
      </c>
      <c r="AG112" t="s">
        <v>481</v>
      </c>
      <c r="AH112" s="24">
        <v>-44.112598695499997</v>
      </c>
      <c r="AI112" s="24">
        <v>0</v>
      </c>
      <c r="AJ112" s="24">
        <v>-100</v>
      </c>
      <c r="AK112" s="26">
        <v>212000</v>
      </c>
      <c r="AL112" s="26">
        <v>184000</v>
      </c>
      <c r="AM112" s="26">
        <v>253000</v>
      </c>
      <c r="AN112" s="30">
        <v>42305</v>
      </c>
      <c r="AO112" s="30">
        <v>36423.333333333299</v>
      </c>
      <c r="AP112" s="30">
        <v>48301.5</v>
      </c>
      <c r="AQ112" s="23" t="s">
        <v>560</v>
      </c>
      <c r="AR112" s="23" t="s">
        <v>554</v>
      </c>
      <c r="AS112" s="24" t="s">
        <v>555</v>
      </c>
      <c r="AT112" s="27">
        <v>1.6500000000000001E-2</v>
      </c>
      <c r="AU112" s="28">
        <v>-5.4000000000000003E-3</v>
      </c>
      <c r="AV112" s="33">
        <v>0</v>
      </c>
      <c r="AW112" s="29">
        <v>7400</v>
      </c>
      <c r="AX112" s="29">
        <v>208510</v>
      </c>
      <c r="AY112" s="29">
        <v>393350</v>
      </c>
      <c r="AZ112" s="29">
        <v>353360</v>
      </c>
      <c r="BA112" s="29">
        <v>1154919.9994999999</v>
      </c>
      <c r="BB112">
        <v>0</v>
      </c>
      <c r="BC112" s="25">
        <v>0</v>
      </c>
      <c r="BD112">
        <v>0</v>
      </c>
      <c r="BE112">
        <v>0</v>
      </c>
      <c r="BF112">
        <v>0.61666666670000003</v>
      </c>
      <c r="BG112">
        <v>0</v>
      </c>
    </row>
    <row r="113" spans="1:59" x14ac:dyDescent="0.35">
      <c r="A113" t="s">
        <v>185</v>
      </c>
      <c r="B113" s="18">
        <v>0.221</v>
      </c>
      <c r="C113" s="18">
        <v>-2.7E-2</v>
      </c>
      <c r="D113" s="19">
        <v>-0.1089</v>
      </c>
      <c r="E113" s="31">
        <v>0.248</v>
      </c>
      <c r="F113" s="18">
        <v>0.214</v>
      </c>
      <c r="G113" s="31">
        <v>0.248</v>
      </c>
      <c r="H113">
        <v>0.248</v>
      </c>
      <c r="I113" s="16">
        <v>3840000</v>
      </c>
      <c r="J113" s="16">
        <v>861130</v>
      </c>
      <c r="K113" s="31">
        <v>0</v>
      </c>
      <c r="L113">
        <v>0.35</v>
      </c>
      <c r="M113">
        <v>0.185</v>
      </c>
      <c r="N113">
        <v>0.19350000000000001</v>
      </c>
      <c r="O113">
        <v>0.185</v>
      </c>
      <c r="P113">
        <v>0.249</v>
      </c>
      <c r="Q113">
        <v>0.26</v>
      </c>
      <c r="R113" s="22">
        <v>0.19639999999999999</v>
      </c>
      <c r="S113" s="22">
        <v>0.20907999999999999</v>
      </c>
      <c r="T113" s="23">
        <v>0.2346</v>
      </c>
      <c r="U113" s="23">
        <v>0.25771500000000003</v>
      </c>
      <c r="V113" s="22">
        <v>0.2026000661</v>
      </c>
      <c r="W113" s="22">
        <v>0.2110140687</v>
      </c>
      <c r="X113" s="23">
        <v>0.2281195711</v>
      </c>
      <c r="Y113" s="23">
        <v>0.2456541756</v>
      </c>
      <c r="Z113" s="22" t="s">
        <v>551</v>
      </c>
      <c r="AA113" s="23" t="s">
        <v>480</v>
      </c>
      <c r="AB113" s="23" t="s">
        <v>480</v>
      </c>
      <c r="AC113" s="23">
        <v>59.943795242900002</v>
      </c>
      <c r="AD113" s="24" t="s">
        <v>552</v>
      </c>
      <c r="AE113" s="24">
        <v>-2.8763189E-3</v>
      </c>
      <c r="AF113" s="25">
        <v>5.0999999999999997E-2</v>
      </c>
      <c r="AG113" t="s">
        <v>482</v>
      </c>
      <c r="AH113" s="22">
        <v>297.40134744950001</v>
      </c>
      <c r="AI113" s="24">
        <v>80.513634083200003</v>
      </c>
      <c r="AJ113" s="23">
        <v>-47.540983606600001</v>
      </c>
      <c r="AK113" s="36">
        <v>1705000</v>
      </c>
      <c r="AL113" s="36">
        <v>1272667</v>
      </c>
      <c r="AM113" s="36">
        <v>1212000</v>
      </c>
      <c r="AN113" s="29">
        <v>374346</v>
      </c>
      <c r="AO113" s="29">
        <v>275846.66666666599</v>
      </c>
      <c r="AP113" s="29">
        <v>255757</v>
      </c>
      <c r="AQ113" s="23" t="s">
        <v>553</v>
      </c>
      <c r="AR113" s="23" t="s">
        <v>561</v>
      </c>
      <c r="AS113" s="24" t="s">
        <v>555</v>
      </c>
      <c r="AT113" s="27">
        <v>5.2400000000000002E-2</v>
      </c>
      <c r="AU113" s="27">
        <v>0.17549999999999999</v>
      </c>
      <c r="AV113" s="27">
        <v>0.1333</v>
      </c>
      <c r="AW113" s="24">
        <v>0</v>
      </c>
      <c r="AX113" s="30">
        <v>-2000</v>
      </c>
      <c r="AY113" s="29">
        <v>100350</v>
      </c>
      <c r="AZ113" s="29">
        <v>410960</v>
      </c>
      <c r="BA113" s="29">
        <v>22357130.000399999</v>
      </c>
      <c r="BB113">
        <v>0</v>
      </c>
      <c r="BC113" s="25">
        <v>1</v>
      </c>
      <c r="BD113">
        <v>0</v>
      </c>
      <c r="BE113">
        <v>0</v>
      </c>
      <c r="BF113">
        <v>22.1</v>
      </c>
      <c r="BG113">
        <v>0</v>
      </c>
    </row>
    <row r="114" spans="1:59" x14ac:dyDescent="0.35">
      <c r="A114" t="s">
        <v>187</v>
      </c>
      <c r="B114" s="31">
        <v>1.31</v>
      </c>
      <c r="C114" s="31">
        <v>0</v>
      </c>
      <c r="D114" s="32">
        <v>0</v>
      </c>
      <c r="E114" s="31">
        <v>1.31</v>
      </c>
      <c r="F114" s="18">
        <v>1.3</v>
      </c>
      <c r="G114" s="20">
        <v>1.33</v>
      </c>
      <c r="H114">
        <v>1.31</v>
      </c>
      <c r="I114" s="16">
        <v>2570000</v>
      </c>
      <c r="J114" s="16">
        <v>3376480</v>
      </c>
      <c r="K114" s="35">
        <v>-919570</v>
      </c>
      <c r="L114">
        <v>1.91</v>
      </c>
      <c r="M114">
        <v>0.95</v>
      </c>
      <c r="N114">
        <v>1.3</v>
      </c>
      <c r="O114">
        <v>1.24</v>
      </c>
      <c r="P114">
        <v>1.34</v>
      </c>
      <c r="Q114">
        <v>1.39</v>
      </c>
      <c r="R114" s="23">
        <v>1.3420000000000001</v>
      </c>
      <c r="S114" s="23">
        <v>1.3782000000000001</v>
      </c>
      <c r="T114" s="23">
        <v>1.4450000000000001</v>
      </c>
      <c r="U114" s="23">
        <v>1.4025000000000001</v>
      </c>
      <c r="V114" s="23">
        <v>1.3387230562000001</v>
      </c>
      <c r="W114" s="23">
        <v>1.3767104229</v>
      </c>
      <c r="X114" s="23">
        <v>1.4041121284</v>
      </c>
      <c r="Y114" s="23">
        <v>1.3662772694</v>
      </c>
      <c r="Z114" s="23" t="s">
        <v>480</v>
      </c>
      <c r="AA114" s="24" t="s">
        <v>558</v>
      </c>
      <c r="AB114" s="23" t="s">
        <v>480</v>
      </c>
      <c r="AC114" s="23">
        <v>36.039792554900004</v>
      </c>
      <c r="AD114" s="24" t="s">
        <v>552</v>
      </c>
      <c r="AE114" s="24">
        <v>-1.8397091899999999E-2</v>
      </c>
      <c r="AF114" s="25">
        <v>2.0400000000000001E-2</v>
      </c>
      <c r="AG114" t="s">
        <v>481</v>
      </c>
      <c r="AH114" s="23">
        <v>-117.1521035599</v>
      </c>
      <c r="AI114" s="24">
        <v>11.1111111111</v>
      </c>
      <c r="AJ114" s="24">
        <v>-88.888888888899999</v>
      </c>
      <c r="AK114" s="26">
        <v>2711700</v>
      </c>
      <c r="AL114" s="26">
        <v>3185000</v>
      </c>
      <c r="AM114" s="26">
        <v>2975550</v>
      </c>
      <c r="AN114" s="30">
        <v>3267486</v>
      </c>
      <c r="AO114" s="30">
        <v>4024234</v>
      </c>
      <c r="AP114" s="30">
        <v>3814165.5</v>
      </c>
      <c r="AQ114" s="24" t="s">
        <v>562</v>
      </c>
      <c r="AR114" s="24" t="s">
        <v>555</v>
      </c>
      <c r="AS114" s="24" t="s">
        <v>555</v>
      </c>
      <c r="AT114" s="28">
        <v>-8.3900000000000002E-2</v>
      </c>
      <c r="AU114" s="28">
        <v>-7.6E-3</v>
      </c>
      <c r="AV114" s="33">
        <v>0</v>
      </c>
      <c r="AW114" s="30">
        <v>-4629760</v>
      </c>
      <c r="AX114" s="30">
        <v>-6957290</v>
      </c>
      <c r="AY114" s="30">
        <v>-6921500</v>
      </c>
      <c r="AZ114" s="30">
        <v>-47445119.999399997</v>
      </c>
      <c r="BA114" s="30">
        <v>-60391229.999399997</v>
      </c>
      <c r="BB114">
        <v>0.08</v>
      </c>
      <c r="BC114" s="25">
        <v>0.33329999999999999</v>
      </c>
      <c r="BD114">
        <v>16.375</v>
      </c>
      <c r="BE114">
        <v>0</v>
      </c>
      <c r="BF114">
        <v>0.5</v>
      </c>
      <c r="BG114">
        <v>0</v>
      </c>
    </row>
    <row r="115" spans="1:59" x14ac:dyDescent="0.35">
      <c r="A115" t="s">
        <v>189</v>
      </c>
      <c r="B115" s="35">
        <v>1790</v>
      </c>
      <c r="C115" s="18">
        <v>-60</v>
      </c>
      <c r="D115" s="19">
        <v>-3.2399999999999998E-2</v>
      </c>
      <c r="E115" s="52">
        <v>1850</v>
      </c>
      <c r="F115" s="35">
        <v>1790</v>
      </c>
      <c r="G115" s="52">
        <v>1850</v>
      </c>
      <c r="H115" s="16">
        <v>1850</v>
      </c>
      <c r="I115" s="16">
        <v>36025</v>
      </c>
      <c r="J115" s="16">
        <v>64860945</v>
      </c>
      <c r="K115" s="35">
        <v>-44682280</v>
      </c>
      <c r="L115" s="16">
        <v>2252</v>
      </c>
      <c r="M115" s="16">
        <v>1661</v>
      </c>
      <c r="N115" s="16">
        <v>1755.5</v>
      </c>
      <c r="O115" s="16">
        <v>1702.5</v>
      </c>
      <c r="P115" s="16">
        <v>1850</v>
      </c>
      <c r="Q115" s="16">
        <v>1985</v>
      </c>
      <c r="R115" s="30">
        <v>1821.95</v>
      </c>
      <c r="S115" s="29">
        <v>1788.3</v>
      </c>
      <c r="T115" s="30">
        <v>1886.65</v>
      </c>
      <c r="U115" s="30">
        <v>1976.49</v>
      </c>
      <c r="V115" s="30">
        <v>1810.4983895977</v>
      </c>
      <c r="W115" s="30">
        <v>1819.378089906</v>
      </c>
      <c r="X115" s="30">
        <v>1864.1359002557999</v>
      </c>
      <c r="Y115" s="30">
        <v>1909.4327884725999</v>
      </c>
      <c r="Z115" s="23" t="s">
        <v>480</v>
      </c>
      <c r="AA115" s="24" t="s">
        <v>558</v>
      </c>
      <c r="AB115" s="23" t="s">
        <v>480</v>
      </c>
      <c r="AC115" s="23">
        <v>47.4335574208</v>
      </c>
      <c r="AD115" s="24" t="s">
        <v>552</v>
      </c>
      <c r="AE115" s="23">
        <v>6.8384746532999996</v>
      </c>
      <c r="AF115" s="25">
        <v>2.9499999999999998E-2</v>
      </c>
      <c r="AG115" t="s">
        <v>481</v>
      </c>
      <c r="AH115" s="24">
        <v>-10.1917520357</v>
      </c>
      <c r="AI115" s="24">
        <v>54.578754578800002</v>
      </c>
      <c r="AJ115" s="23">
        <v>-62.087912087900001</v>
      </c>
      <c r="AK115" s="26">
        <v>37466</v>
      </c>
      <c r="AL115" s="26">
        <v>38796</v>
      </c>
      <c r="AM115" s="26">
        <v>52640</v>
      </c>
      <c r="AN115" s="30">
        <v>59130074.5</v>
      </c>
      <c r="AO115" s="30">
        <v>65128970</v>
      </c>
      <c r="AP115" s="30">
        <v>91645475.25</v>
      </c>
      <c r="AQ115" s="23" t="s">
        <v>560</v>
      </c>
      <c r="AR115" s="23" t="s">
        <v>554</v>
      </c>
      <c r="AS115" s="24" t="s">
        <v>555</v>
      </c>
      <c r="AT115" s="28">
        <v>-5.79E-2</v>
      </c>
      <c r="AU115" s="28">
        <v>-5.79E-2</v>
      </c>
      <c r="AV115" s="28">
        <v>-5.5999999999999999E-3</v>
      </c>
      <c r="AW115" s="30">
        <v>-19355205</v>
      </c>
      <c r="AX115" s="30">
        <v>-100662450</v>
      </c>
      <c r="AY115" s="29">
        <v>205336310</v>
      </c>
      <c r="AZ115" s="30">
        <v>-295986250</v>
      </c>
      <c r="BA115" s="30">
        <v>-2602433380</v>
      </c>
      <c r="BB115">
        <v>124.89</v>
      </c>
      <c r="BC115" s="25">
        <v>0.22770000000000001</v>
      </c>
      <c r="BD115">
        <v>14.3326126992</v>
      </c>
      <c r="BE115">
        <v>0</v>
      </c>
      <c r="BF115">
        <v>4.2224948102999997</v>
      </c>
      <c r="BG115">
        <v>0</v>
      </c>
    </row>
    <row r="116" spans="1:59" x14ac:dyDescent="0.35">
      <c r="A116" t="s">
        <v>463</v>
      </c>
      <c r="B116" s="18">
        <v>523</v>
      </c>
      <c r="C116" s="18">
        <v>-2</v>
      </c>
      <c r="D116" s="19">
        <v>-3.8E-3</v>
      </c>
      <c r="E116" s="18">
        <v>523</v>
      </c>
      <c r="F116" s="18">
        <v>523</v>
      </c>
      <c r="G116" s="18">
        <v>523</v>
      </c>
      <c r="H116">
        <v>525</v>
      </c>
      <c r="I116" s="16">
        <v>12990</v>
      </c>
      <c r="J116" s="16">
        <v>6793770</v>
      </c>
      <c r="K116" s="31">
        <v>0</v>
      </c>
      <c r="L116">
        <v>545</v>
      </c>
      <c r="M116">
        <v>512</v>
      </c>
      <c r="N116">
        <v>522.5</v>
      </c>
      <c r="O116">
        <v>507</v>
      </c>
      <c r="P116">
        <v>527</v>
      </c>
      <c r="Q116">
        <v>543</v>
      </c>
      <c r="R116" s="23">
        <v>524.67499999999995</v>
      </c>
      <c r="S116" s="23">
        <v>528.52</v>
      </c>
      <c r="T116" s="23">
        <v>523.65499999999997</v>
      </c>
      <c r="U116" s="23">
        <v>526.30250000000001</v>
      </c>
      <c r="V116" s="23">
        <v>524.51802691399996</v>
      </c>
      <c r="W116" s="23">
        <v>525.1861196625</v>
      </c>
      <c r="X116" s="23">
        <v>525.16650063580005</v>
      </c>
      <c r="Y116" s="23">
        <v>525.41556898700003</v>
      </c>
      <c r="Z116" s="24" t="s">
        <v>558</v>
      </c>
      <c r="AA116" s="24" t="s">
        <v>558</v>
      </c>
      <c r="AB116" s="24" t="s">
        <v>558</v>
      </c>
      <c r="AC116" s="23">
        <v>46.455972215599999</v>
      </c>
      <c r="AD116" s="24" t="s">
        <v>552</v>
      </c>
      <c r="AE116" s="22">
        <v>-0.72633111760000002</v>
      </c>
      <c r="AF116" s="25">
        <v>4.1000000000000003E-3</v>
      </c>
      <c r="AG116" t="s">
        <v>481</v>
      </c>
      <c r="AH116" s="23">
        <v>-57.982850142899999</v>
      </c>
      <c r="AI116" s="24">
        <v>33.333333333299997</v>
      </c>
      <c r="AJ116" s="23">
        <v>-93.333333333300004</v>
      </c>
      <c r="AK116" s="36">
        <v>4415</v>
      </c>
      <c r="AL116" s="36">
        <v>3479</v>
      </c>
      <c r="AM116" s="36">
        <v>2870</v>
      </c>
      <c r="AN116" s="29">
        <v>2312580</v>
      </c>
      <c r="AO116" s="29">
        <v>1822607</v>
      </c>
      <c r="AP116" s="29">
        <v>1504156</v>
      </c>
      <c r="AQ116" s="22" t="s">
        <v>556</v>
      </c>
      <c r="AR116" s="24" t="s">
        <v>555</v>
      </c>
      <c r="AS116" s="22" t="s">
        <v>569</v>
      </c>
      <c r="AT116" s="33">
        <v>0</v>
      </c>
      <c r="AU116" s="33">
        <v>0</v>
      </c>
      <c r="AV116" s="28">
        <v>-3.8E-3</v>
      </c>
      <c r="AW116" s="24">
        <v>0</v>
      </c>
      <c r="AX116" s="30">
        <v>-41700</v>
      </c>
      <c r="AY116" s="30">
        <v>-2706565</v>
      </c>
      <c r="AZ116" s="30">
        <v>-18155175</v>
      </c>
      <c r="BA116" s="30">
        <v>-32378090</v>
      </c>
      <c r="BB116">
        <v>0</v>
      </c>
      <c r="BC116" s="25">
        <v>0</v>
      </c>
      <c r="BD116">
        <v>0</v>
      </c>
      <c r="BE116">
        <v>0</v>
      </c>
      <c r="BF116">
        <v>0</v>
      </c>
      <c r="BG116">
        <v>0</v>
      </c>
    </row>
    <row r="117" spans="1:59" x14ac:dyDescent="0.35">
      <c r="A117" t="s">
        <v>192</v>
      </c>
      <c r="B117" s="18">
        <v>6.18</v>
      </c>
      <c r="C117" s="18">
        <v>-0.06</v>
      </c>
      <c r="D117" s="19">
        <v>-9.5999999999999992E-3</v>
      </c>
      <c r="E117" s="31">
        <v>6.24</v>
      </c>
      <c r="F117" s="18">
        <v>6.18</v>
      </c>
      <c r="G117" s="20">
        <v>6.28</v>
      </c>
      <c r="H117">
        <v>6.24</v>
      </c>
      <c r="I117" s="16">
        <v>589000</v>
      </c>
      <c r="J117" s="16">
        <v>3681286</v>
      </c>
      <c r="K117" s="31">
        <v>0</v>
      </c>
      <c r="L117">
        <v>7.07</v>
      </c>
      <c r="M117">
        <v>5.69</v>
      </c>
      <c r="N117">
        <v>6.14</v>
      </c>
      <c r="O117">
        <v>5.85</v>
      </c>
      <c r="P117">
        <v>6.27</v>
      </c>
      <c r="Q117">
        <v>7.06</v>
      </c>
      <c r="R117" s="22">
        <v>6.0084999999999997</v>
      </c>
      <c r="S117" s="22">
        <v>5.9194000000000004</v>
      </c>
      <c r="T117" s="22">
        <v>5.9339000000000004</v>
      </c>
      <c r="U117" s="22">
        <v>6.0407999999999999</v>
      </c>
      <c r="V117" s="22">
        <v>6.0558442951</v>
      </c>
      <c r="W117" s="22">
        <v>5.9763675374999998</v>
      </c>
      <c r="X117" s="22">
        <v>5.9747403774999999</v>
      </c>
      <c r="Y117" s="22">
        <v>6.0390582505000001</v>
      </c>
      <c r="Z117" s="22" t="s">
        <v>551</v>
      </c>
      <c r="AA117" s="24" t="s">
        <v>558</v>
      </c>
      <c r="AB117" s="24" t="s">
        <v>558</v>
      </c>
      <c r="AC117" s="23">
        <v>65.662604456099999</v>
      </c>
      <c r="AD117" s="24" t="s">
        <v>552</v>
      </c>
      <c r="AE117" s="24">
        <v>5.5564680200000001E-2</v>
      </c>
      <c r="AF117" s="25">
        <v>1.2E-2</v>
      </c>
      <c r="AG117" t="s">
        <v>481</v>
      </c>
      <c r="AH117" s="22">
        <v>119.29215487730001</v>
      </c>
      <c r="AI117" s="24">
        <v>82.608695652199998</v>
      </c>
      <c r="AJ117" s="23">
        <v>-26.086956521699999</v>
      </c>
      <c r="AK117" s="36">
        <v>440980</v>
      </c>
      <c r="AL117" s="36">
        <v>400353</v>
      </c>
      <c r="AM117" s="36">
        <v>408280</v>
      </c>
      <c r="AN117" s="29">
        <v>2252019.2999999998</v>
      </c>
      <c r="AO117" s="29">
        <v>2127341.4</v>
      </c>
      <c r="AP117" s="29">
        <v>2234296</v>
      </c>
      <c r="AQ117" s="24" t="s">
        <v>555</v>
      </c>
      <c r="AR117" s="23" t="s">
        <v>554</v>
      </c>
      <c r="AS117" s="24" t="s">
        <v>555</v>
      </c>
      <c r="AT117" s="27">
        <v>5.8200000000000002E-2</v>
      </c>
      <c r="AU117" s="27">
        <v>5.0999999999999997E-2</v>
      </c>
      <c r="AV117" s="27">
        <v>4.8999999999999998E-3</v>
      </c>
      <c r="AW117" s="24">
        <v>0</v>
      </c>
      <c r="AX117" s="24">
        <v>0</v>
      </c>
      <c r="AY117" s="24">
        <v>0</v>
      </c>
      <c r="AZ117" s="24">
        <v>0</v>
      </c>
      <c r="BA117" s="24">
        <v>0</v>
      </c>
      <c r="BB117">
        <v>0.59</v>
      </c>
      <c r="BC117" s="25">
        <v>-0.16900000000000001</v>
      </c>
      <c r="BD117">
        <v>10.4745762712</v>
      </c>
      <c r="BE117">
        <v>0</v>
      </c>
      <c r="BF117">
        <v>3.2698412698000001</v>
      </c>
      <c r="BG117">
        <v>0</v>
      </c>
    </row>
    <row r="118" spans="1:59" x14ac:dyDescent="0.35">
      <c r="A118" t="s">
        <v>194</v>
      </c>
      <c r="B118" s="18">
        <v>6.18</v>
      </c>
      <c r="C118" s="18">
        <v>-0.01</v>
      </c>
      <c r="D118" s="19">
        <v>-1.6000000000000001E-3</v>
      </c>
      <c r="E118" s="18">
        <v>6.04</v>
      </c>
      <c r="F118" s="18">
        <v>6.04</v>
      </c>
      <c r="G118" s="18">
        <v>6.18</v>
      </c>
      <c r="H118">
        <v>6.19</v>
      </c>
      <c r="I118" s="16">
        <v>1833700</v>
      </c>
      <c r="J118" s="16">
        <v>11331866</v>
      </c>
      <c r="K118" s="21">
        <v>422652</v>
      </c>
      <c r="L118">
        <v>6.43</v>
      </c>
      <c r="M118">
        <v>5.36</v>
      </c>
      <c r="N118">
        <v>6</v>
      </c>
      <c r="O118">
        <v>5.57</v>
      </c>
      <c r="P118">
        <v>6.19</v>
      </c>
      <c r="Q118">
        <v>6.38</v>
      </c>
      <c r="R118" s="22">
        <v>5.85</v>
      </c>
      <c r="S118" s="22">
        <v>5.7</v>
      </c>
      <c r="T118" s="22">
        <v>5.6635</v>
      </c>
      <c r="U118" s="22">
        <v>5.7698</v>
      </c>
      <c r="V118" s="22">
        <v>5.9218584460999999</v>
      </c>
      <c r="W118" s="22">
        <v>5.7755581650999996</v>
      </c>
      <c r="X118" s="22">
        <v>5.7331041174999999</v>
      </c>
      <c r="Y118" s="22">
        <v>5.7771375990999996</v>
      </c>
      <c r="Z118" s="22" t="s">
        <v>551</v>
      </c>
      <c r="AA118" s="24" t="s">
        <v>558</v>
      </c>
      <c r="AB118" s="24" t="s">
        <v>558</v>
      </c>
      <c r="AC118" s="23">
        <v>69.332309053299994</v>
      </c>
      <c r="AD118" s="24" t="s">
        <v>552</v>
      </c>
      <c r="AE118" s="24">
        <v>9.5790862700000007E-2</v>
      </c>
      <c r="AF118" s="25">
        <v>1.5599999999999999E-2</v>
      </c>
      <c r="AG118" t="s">
        <v>481</v>
      </c>
      <c r="AH118" s="22">
        <v>114.6645865835</v>
      </c>
      <c r="AI118" s="22">
        <v>99.462365591400001</v>
      </c>
      <c r="AJ118" s="24">
        <v>-1.6129032258</v>
      </c>
      <c r="AK118" s="36">
        <v>286640</v>
      </c>
      <c r="AL118" s="36">
        <v>266620</v>
      </c>
      <c r="AM118" s="36">
        <v>308440</v>
      </c>
      <c r="AN118" s="29">
        <v>1695133</v>
      </c>
      <c r="AO118" s="29">
        <v>1553213.8</v>
      </c>
      <c r="AP118" s="29">
        <v>1777743.4</v>
      </c>
      <c r="AQ118" s="22" t="s">
        <v>556</v>
      </c>
      <c r="AR118" s="24" t="s">
        <v>555</v>
      </c>
      <c r="AS118" s="24" t="s">
        <v>555</v>
      </c>
      <c r="AT118" s="27">
        <v>8.7999999999999995E-2</v>
      </c>
      <c r="AU118" s="27">
        <v>0.1036</v>
      </c>
      <c r="AV118" s="27">
        <v>0.03</v>
      </c>
      <c r="AW118" s="29">
        <v>1847796</v>
      </c>
      <c r="AX118" s="30">
        <v>-3344001</v>
      </c>
      <c r="AY118" s="30">
        <v>-39173311</v>
      </c>
      <c r="AZ118" s="30">
        <v>-154968731</v>
      </c>
      <c r="BA118" s="30">
        <v>-641473668</v>
      </c>
      <c r="BB118">
        <v>207.06</v>
      </c>
      <c r="BC118" s="25">
        <v>1.9358</v>
      </c>
      <c r="BD118">
        <v>2.9846421299999999E-2</v>
      </c>
      <c r="BE118">
        <v>0</v>
      </c>
      <c r="BF118">
        <v>0.61799999999999999</v>
      </c>
      <c r="BG118">
        <v>0</v>
      </c>
    </row>
    <row r="119" spans="1:59" x14ac:dyDescent="0.35">
      <c r="A119" t="s">
        <v>196</v>
      </c>
      <c r="B119" s="18">
        <v>11.12</v>
      </c>
      <c r="C119" s="18">
        <v>-0.18</v>
      </c>
      <c r="D119" s="19">
        <v>-1.5900000000000001E-2</v>
      </c>
      <c r="E119" s="18">
        <v>11.12</v>
      </c>
      <c r="F119" s="18">
        <v>11.12</v>
      </c>
      <c r="G119" s="18">
        <v>11.12</v>
      </c>
      <c r="H119">
        <v>11.3</v>
      </c>
      <c r="I119">
        <v>500</v>
      </c>
      <c r="J119" s="16">
        <v>5560</v>
      </c>
      <c r="K119" s="31">
        <v>0</v>
      </c>
      <c r="L119">
        <v>22.75</v>
      </c>
      <c r="M119">
        <v>10.1</v>
      </c>
      <c r="N119">
        <v>11.09</v>
      </c>
      <c r="O119">
        <v>10.119999999999999</v>
      </c>
      <c r="P119">
        <v>12.68</v>
      </c>
      <c r="Q119">
        <v>19.12</v>
      </c>
      <c r="R119" s="23">
        <v>11.659000000000001</v>
      </c>
      <c r="S119" s="23">
        <v>12.4756</v>
      </c>
      <c r="T119" s="23">
        <v>13.5646</v>
      </c>
      <c r="U119" s="23">
        <v>17.370349999999998</v>
      </c>
      <c r="V119" s="23">
        <v>11.8353742977</v>
      </c>
      <c r="W119" s="23">
        <v>12.435345552199999</v>
      </c>
      <c r="X119" s="23">
        <v>13.928988618</v>
      </c>
      <c r="Y119" s="23">
        <v>17.545305335999998</v>
      </c>
      <c r="Z119" s="22" t="s">
        <v>551</v>
      </c>
      <c r="AA119" s="23" t="s">
        <v>480</v>
      </c>
      <c r="AB119" s="23" t="s">
        <v>480</v>
      </c>
      <c r="AC119" s="23">
        <v>42.951527144799996</v>
      </c>
      <c r="AD119" s="24" t="s">
        <v>552</v>
      </c>
      <c r="AE119" s="24">
        <v>-0.20873515940000001</v>
      </c>
      <c r="AF119" s="25">
        <v>6.9900000000000004E-2</v>
      </c>
      <c r="AG119" t="s">
        <v>482</v>
      </c>
      <c r="AH119" s="23">
        <v>-91.409271667499993</v>
      </c>
      <c r="AI119" s="23">
        <v>35.105263157899998</v>
      </c>
      <c r="AJ119" s="23">
        <v>-93.684210526300006</v>
      </c>
      <c r="AK119" s="26">
        <v>4320</v>
      </c>
      <c r="AL119" s="26">
        <v>3513</v>
      </c>
      <c r="AM119" s="26">
        <v>3025</v>
      </c>
      <c r="AN119" s="30">
        <v>49565.599999999999</v>
      </c>
      <c r="AO119" s="30">
        <v>40377.199999999997</v>
      </c>
      <c r="AP119" s="30">
        <v>34756.300000000003</v>
      </c>
      <c r="AQ119" s="22" t="s">
        <v>556</v>
      </c>
      <c r="AR119" s="24" t="s">
        <v>555</v>
      </c>
      <c r="AS119" s="24" t="s">
        <v>555</v>
      </c>
      <c r="AT119" s="28">
        <v>-7.3300000000000004E-2</v>
      </c>
      <c r="AU119" s="28">
        <v>-7.1000000000000004E-3</v>
      </c>
      <c r="AV119" s="28">
        <v>-1.5900000000000001E-2</v>
      </c>
      <c r="AW119" s="24">
        <v>0</v>
      </c>
      <c r="AX119" s="29">
        <v>18230</v>
      </c>
      <c r="AY119" s="29">
        <v>37722</v>
      </c>
      <c r="AZ119" s="29">
        <v>37722</v>
      </c>
      <c r="BA119" s="24">
        <v>0</v>
      </c>
      <c r="BB119">
        <v>1.4</v>
      </c>
      <c r="BC119" s="25">
        <v>4.5999999999999996</v>
      </c>
      <c r="BD119">
        <v>7.9428571429000003</v>
      </c>
      <c r="BE119">
        <v>0</v>
      </c>
      <c r="BF119">
        <v>1.1064676617</v>
      </c>
      <c r="BG119">
        <v>0</v>
      </c>
    </row>
    <row r="120" spans="1:59" x14ac:dyDescent="0.35">
      <c r="A120" t="s">
        <v>198</v>
      </c>
      <c r="B120" s="20">
        <v>29.5</v>
      </c>
      <c r="C120" s="20">
        <v>0.5</v>
      </c>
      <c r="D120" s="34">
        <v>1.72E-2</v>
      </c>
      <c r="E120" s="31">
        <v>29</v>
      </c>
      <c r="F120" s="18">
        <v>28.75</v>
      </c>
      <c r="G120" s="20">
        <v>29.5</v>
      </c>
      <c r="H120">
        <v>29</v>
      </c>
      <c r="I120" s="16">
        <v>147200</v>
      </c>
      <c r="J120" s="16">
        <v>4264975</v>
      </c>
      <c r="K120" s="21">
        <v>20380</v>
      </c>
      <c r="L120">
        <v>32.9</v>
      </c>
      <c r="M120">
        <v>12.1</v>
      </c>
      <c r="N120">
        <v>28.88</v>
      </c>
      <c r="O120">
        <v>27.65</v>
      </c>
      <c r="P120">
        <v>29.65</v>
      </c>
      <c r="Q120">
        <v>32.15</v>
      </c>
      <c r="R120" s="23">
        <v>29.864999999999998</v>
      </c>
      <c r="S120" s="22">
        <v>28.539000000000001</v>
      </c>
      <c r="T120" s="22">
        <v>23.827999999999999</v>
      </c>
      <c r="U120" s="22">
        <v>18.974499999999999</v>
      </c>
      <c r="V120" s="22">
        <v>29.473368844399999</v>
      </c>
      <c r="W120" s="22">
        <v>28.020824620999999</v>
      </c>
      <c r="X120" s="22">
        <v>24.905768480399999</v>
      </c>
      <c r="Y120" s="22">
        <v>21.031113364900001</v>
      </c>
      <c r="Z120" s="23" t="s">
        <v>480</v>
      </c>
      <c r="AA120" s="22" t="s">
        <v>551</v>
      </c>
      <c r="AB120" s="22" t="s">
        <v>551</v>
      </c>
      <c r="AC120" s="22">
        <v>51.316102517399997</v>
      </c>
      <c r="AD120" s="24" t="s">
        <v>552</v>
      </c>
      <c r="AE120" s="23">
        <v>0.31629028930000003</v>
      </c>
      <c r="AF120" s="25">
        <v>3.9100000000000003E-2</v>
      </c>
      <c r="AG120" t="s">
        <v>552</v>
      </c>
      <c r="AH120" s="23">
        <v>-63.829787234000001</v>
      </c>
      <c r="AI120" s="22">
        <v>46.897081413199999</v>
      </c>
      <c r="AJ120" s="22">
        <v>-45.161290322600003</v>
      </c>
      <c r="AK120" s="26">
        <v>179960</v>
      </c>
      <c r="AL120" s="26">
        <v>279053</v>
      </c>
      <c r="AM120" s="26">
        <v>331360</v>
      </c>
      <c r="AN120" s="30">
        <v>4952019.5</v>
      </c>
      <c r="AO120" s="30">
        <v>7956201</v>
      </c>
      <c r="AP120" s="30">
        <v>9750923.75</v>
      </c>
      <c r="AQ120" s="22" t="s">
        <v>566</v>
      </c>
      <c r="AR120" s="24" t="s">
        <v>555</v>
      </c>
      <c r="AS120" s="24" t="s">
        <v>555</v>
      </c>
      <c r="AT120" s="27">
        <v>9.8699999999999996E-2</v>
      </c>
      <c r="AU120" s="28">
        <v>-2.3199999999999998E-2</v>
      </c>
      <c r="AV120" s="27">
        <v>1.72E-2</v>
      </c>
      <c r="AW120" s="29">
        <v>49380</v>
      </c>
      <c r="AX120" s="29">
        <v>4657120</v>
      </c>
      <c r="AY120" s="29">
        <v>2607580</v>
      </c>
      <c r="AZ120" s="29">
        <v>29794585</v>
      </c>
      <c r="BA120" s="30">
        <v>-102705045</v>
      </c>
      <c r="BB120">
        <v>1.96</v>
      </c>
      <c r="BC120" s="25">
        <v>4.5636000000000001</v>
      </c>
      <c r="BD120">
        <v>15.051020408199999</v>
      </c>
      <c r="BE120">
        <v>0</v>
      </c>
      <c r="BF120">
        <v>1.9106217617000001</v>
      </c>
      <c r="BG120">
        <v>0</v>
      </c>
    </row>
    <row r="121" spans="1:59" x14ac:dyDescent="0.35">
      <c r="A121" t="s">
        <v>200</v>
      </c>
      <c r="B121" s="52">
        <v>1360</v>
      </c>
      <c r="C121" s="31">
        <v>0</v>
      </c>
      <c r="D121" s="32">
        <v>0</v>
      </c>
      <c r="E121" s="35">
        <v>1357</v>
      </c>
      <c r="F121" s="35">
        <v>1347</v>
      </c>
      <c r="G121" s="52">
        <v>1360</v>
      </c>
      <c r="H121" s="16">
        <v>1360</v>
      </c>
      <c r="I121" s="16">
        <v>105540</v>
      </c>
      <c r="J121" s="16">
        <v>143320240</v>
      </c>
      <c r="K121" s="21">
        <v>6925340</v>
      </c>
      <c r="L121" s="16">
        <v>1450</v>
      </c>
      <c r="M121" s="16">
        <v>1103</v>
      </c>
      <c r="N121" s="16">
        <v>1294.5</v>
      </c>
      <c r="O121" s="16">
        <v>1256.5</v>
      </c>
      <c r="P121" s="16">
        <v>1380</v>
      </c>
      <c r="Q121" s="16">
        <v>1450</v>
      </c>
      <c r="R121" s="29">
        <v>1333.4</v>
      </c>
      <c r="S121" s="29">
        <v>1320.66</v>
      </c>
      <c r="T121" s="29">
        <v>1252.07</v>
      </c>
      <c r="U121" s="29">
        <v>1225.595</v>
      </c>
      <c r="V121" s="29">
        <v>1334.4137949763999</v>
      </c>
      <c r="W121" s="29">
        <v>1311.8167118099</v>
      </c>
      <c r="X121" s="29">
        <v>1275.1761757469999</v>
      </c>
      <c r="Y121" s="29">
        <v>1254.5322536225001</v>
      </c>
      <c r="Z121" s="23" t="s">
        <v>480</v>
      </c>
      <c r="AA121" s="24" t="s">
        <v>558</v>
      </c>
      <c r="AB121" s="22" t="s">
        <v>551</v>
      </c>
      <c r="AC121" s="22">
        <v>56.010597103000002</v>
      </c>
      <c r="AD121" s="24" t="s">
        <v>552</v>
      </c>
      <c r="AE121" s="22">
        <v>1.0130817725000001</v>
      </c>
      <c r="AF121" s="25">
        <v>2.6599999999999999E-2</v>
      </c>
      <c r="AG121" t="s">
        <v>481</v>
      </c>
      <c r="AH121" s="22">
        <v>82.628358606000006</v>
      </c>
      <c r="AI121" s="22">
        <v>89.583333333300004</v>
      </c>
      <c r="AJ121" s="24">
        <v>0</v>
      </c>
      <c r="AK121" s="36">
        <v>76932</v>
      </c>
      <c r="AL121" s="36">
        <v>90631</v>
      </c>
      <c r="AM121" s="36">
        <v>100571</v>
      </c>
      <c r="AN121" s="29">
        <v>92439290</v>
      </c>
      <c r="AO121" s="29">
        <v>113673515.333333</v>
      </c>
      <c r="AP121" s="29">
        <v>129276688</v>
      </c>
      <c r="AQ121" s="22" t="s">
        <v>576</v>
      </c>
      <c r="AR121" s="22" t="s">
        <v>557</v>
      </c>
      <c r="AS121" s="24" t="s">
        <v>555</v>
      </c>
      <c r="AT121" s="27">
        <v>5.2600000000000001E-2</v>
      </c>
      <c r="AU121" s="27">
        <v>1.12E-2</v>
      </c>
      <c r="AV121" s="27">
        <v>2.7199999999999998E-2</v>
      </c>
      <c r="AW121" s="30">
        <v>-82315890</v>
      </c>
      <c r="AX121" s="30">
        <v>-388332595</v>
      </c>
      <c r="AY121" s="30">
        <v>-432951975</v>
      </c>
      <c r="AZ121" s="29">
        <v>730764205</v>
      </c>
      <c r="BA121" s="30">
        <v>-3278292560</v>
      </c>
      <c r="BB121">
        <v>68.73</v>
      </c>
      <c r="BC121" s="25">
        <v>-0.25169999999999998</v>
      </c>
      <c r="BD121">
        <v>19.787574567099998</v>
      </c>
      <c r="BE121">
        <v>0</v>
      </c>
      <c r="BF121">
        <v>1.4484572865000001</v>
      </c>
      <c r="BG121">
        <v>0</v>
      </c>
    </row>
    <row r="122" spans="1:59" x14ac:dyDescent="0.35">
      <c r="A122" t="s">
        <v>432</v>
      </c>
      <c r="B122" s="35">
        <v>1005</v>
      </c>
      <c r="C122" s="18">
        <v>-3</v>
      </c>
      <c r="D122" s="19">
        <v>-3.0000000000000001E-3</v>
      </c>
      <c r="E122" s="35">
        <v>1006</v>
      </c>
      <c r="F122" s="35">
        <v>1005</v>
      </c>
      <c r="G122" s="35">
        <v>1006</v>
      </c>
      <c r="H122" s="16">
        <v>1008</v>
      </c>
      <c r="I122" s="16">
        <v>9005</v>
      </c>
      <c r="J122" s="16">
        <v>9054030</v>
      </c>
      <c r="K122" s="31">
        <v>0</v>
      </c>
      <c r="L122" s="16">
        <v>1100</v>
      </c>
      <c r="M122" s="16">
        <v>1000</v>
      </c>
      <c r="N122" s="16">
        <v>1003</v>
      </c>
      <c r="O122" s="16">
        <v>1000</v>
      </c>
      <c r="P122" s="16">
        <v>1008</v>
      </c>
      <c r="Q122" s="16">
        <v>1045</v>
      </c>
      <c r="R122" s="30">
        <v>1007.15</v>
      </c>
      <c r="S122" s="30">
        <v>1022.94</v>
      </c>
      <c r="T122" s="30">
        <v>1017.71</v>
      </c>
      <c r="U122" s="24">
        <v>0</v>
      </c>
      <c r="V122" s="30">
        <v>1010.0067704038</v>
      </c>
      <c r="W122" s="30">
        <v>1016.2415792312</v>
      </c>
      <c r="X122" s="30">
        <v>1018.362422845</v>
      </c>
      <c r="Y122" s="24">
        <v>0</v>
      </c>
      <c r="Z122" s="24" t="s">
        <v>558</v>
      </c>
      <c r="AA122" s="24" t="s">
        <v>558</v>
      </c>
      <c r="AB122" s="24" t="s">
        <v>558</v>
      </c>
      <c r="AC122" s="23">
        <v>43.286871869999999</v>
      </c>
      <c r="AD122" s="24" t="s">
        <v>552</v>
      </c>
      <c r="AE122" s="22">
        <v>-5.1316249506</v>
      </c>
      <c r="AF122" s="25">
        <v>6.8999999999999999E-3</v>
      </c>
      <c r="AG122" t="s">
        <v>481</v>
      </c>
      <c r="AH122" s="23">
        <v>-81.463009143799994</v>
      </c>
      <c r="AI122" s="24">
        <v>0</v>
      </c>
      <c r="AJ122" s="23">
        <v>-100</v>
      </c>
      <c r="AK122" s="36">
        <v>2426</v>
      </c>
      <c r="AL122" s="36">
        <v>1857</v>
      </c>
      <c r="AM122" s="36">
        <v>2683</v>
      </c>
      <c r="AN122" s="29">
        <v>2441496.5</v>
      </c>
      <c r="AO122" s="29">
        <v>1869734</v>
      </c>
      <c r="AP122" s="29">
        <v>2701488.75</v>
      </c>
      <c r="AQ122" s="23" t="s">
        <v>560</v>
      </c>
      <c r="AR122" s="24" t="s">
        <v>555</v>
      </c>
      <c r="AS122" s="24" t="s">
        <v>555</v>
      </c>
      <c r="AT122" s="28">
        <v>-2.4299999999999999E-2</v>
      </c>
      <c r="AU122" s="28">
        <v>-4.0000000000000001E-3</v>
      </c>
      <c r="AV122" s="33">
        <v>0</v>
      </c>
      <c r="AW122" s="24">
        <v>0</v>
      </c>
      <c r="AX122" s="24">
        <v>0</v>
      </c>
      <c r="AY122" s="24">
        <v>0</v>
      </c>
      <c r="AZ122" s="24">
        <v>0</v>
      </c>
      <c r="BA122" s="24">
        <v>0</v>
      </c>
      <c r="BB122">
        <v>0</v>
      </c>
      <c r="BC122" s="25">
        <v>0</v>
      </c>
      <c r="BD122">
        <v>0</v>
      </c>
      <c r="BE122">
        <v>0</v>
      </c>
      <c r="BF122">
        <v>0</v>
      </c>
      <c r="BG122">
        <v>0</v>
      </c>
    </row>
    <row r="123" spans="1:59" x14ac:dyDescent="0.35">
      <c r="A123" t="s">
        <v>433</v>
      </c>
      <c r="B123" s="52">
        <v>1009</v>
      </c>
      <c r="C123" s="31">
        <v>0</v>
      </c>
      <c r="D123" s="32">
        <v>0</v>
      </c>
      <c r="E123" s="35">
        <v>1002</v>
      </c>
      <c r="F123" s="35">
        <v>1000</v>
      </c>
      <c r="G123" s="52">
        <v>1009</v>
      </c>
      <c r="H123" s="16">
        <v>1009</v>
      </c>
      <c r="I123">
        <v>35</v>
      </c>
      <c r="J123" s="16">
        <v>35190</v>
      </c>
      <c r="K123" s="31">
        <v>0</v>
      </c>
      <c r="L123" s="16">
        <v>1050</v>
      </c>
      <c r="M123" s="16">
        <v>1000</v>
      </c>
      <c r="N123" s="16">
        <v>1004.5</v>
      </c>
      <c r="O123" s="16">
        <v>1001.5</v>
      </c>
      <c r="P123" s="16">
        <v>1018</v>
      </c>
      <c r="Q123" s="16">
        <v>1049.5</v>
      </c>
      <c r="R123" s="30">
        <v>1011.95</v>
      </c>
      <c r="S123" s="30">
        <v>1020.6</v>
      </c>
      <c r="T123" s="30">
        <v>1023.39</v>
      </c>
      <c r="U123" s="30">
        <v>1026.01</v>
      </c>
      <c r="V123" s="30">
        <v>1013.0039803139</v>
      </c>
      <c r="W123" s="30">
        <v>1018.3899773719</v>
      </c>
      <c r="X123" s="30">
        <v>1021.5285515115</v>
      </c>
      <c r="Y123" s="30">
        <v>1023.7063367407</v>
      </c>
      <c r="Z123" s="24" t="s">
        <v>558</v>
      </c>
      <c r="AA123" s="24" t="s">
        <v>558</v>
      </c>
      <c r="AB123" s="24" t="s">
        <v>558</v>
      </c>
      <c r="AC123" s="23">
        <v>45.009926867600001</v>
      </c>
      <c r="AD123" s="24" t="s">
        <v>552</v>
      </c>
      <c r="AE123" s="22">
        <v>-3.7007594018000001</v>
      </c>
      <c r="AF123" s="25">
        <v>7.0000000000000001E-3</v>
      </c>
      <c r="AG123" t="s">
        <v>481</v>
      </c>
      <c r="AH123" s="23">
        <v>-107.2721289898</v>
      </c>
      <c r="AI123" s="23">
        <v>44.212962963000003</v>
      </c>
      <c r="AJ123" s="22">
        <v>-50</v>
      </c>
      <c r="AK123" s="26">
        <v>4069</v>
      </c>
      <c r="AL123" s="26">
        <v>4122</v>
      </c>
      <c r="AM123" s="26">
        <v>3750</v>
      </c>
      <c r="AN123" s="30">
        <v>3095771</v>
      </c>
      <c r="AO123" s="30">
        <v>3494961.3333333302</v>
      </c>
      <c r="AP123" s="30">
        <v>3291454.5</v>
      </c>
      <c r="AQ123" s="22" t="s">
        <v>566</v>
      </c>
      <c r="AR123" s="24" t="s">
        <v>555</v>
      </c>
      <c r="AS123" s="22" t="s">
        <v>569</v>
      </c>
      <c r="AT123" s="28">
        <v>-1.8499999999999999E-2</v>
      </c>
      <c r="AU123" s="28">
        <v>-7.9000000000000008E-3</v>
      </c>
      <c r="AV123" s="28">
        <v>-8.8000000000000005E-3</v>
      </c>
      <c r="AW123" s="30">
        <v>-1990840</v>
      </c>
      <c r="AX123" s="30">
        <v>-14060075</v>
      </c>
      <c r="AY123" s="30">
        <v>-14060075</v>
      </c>
      <c r="AZ123" s="30">
        <v>-12733275</v>
      </c>
      <c r="BA123" s="24">
        <v>0</v>
      </c>
      <c r="BB123">
        <v>0</v>
      </c>
      <c r="BC123" s="25">
        <v>0</v>
      </c>
      <c r="BD123">
        <v>0</v>
      </c>
      <c r="BE123">
        <v>0</v>
      </c>
      <c r="BF123">
        <v>0</v>
      </c>
      <c r="BG123">
        <v>0</v>
      </c>
    </row>
    <row r="124" spans="1:59" x14ac:dyDescent="0.35">
      <c r="A124" t="s">
        <v>630</v>
      </c>
      <c r="B124" s="18">
        <v>5.91</v>
      </c>
      <c r="C124" s="18">
        <v>-0.15</v>
      </c>
      <c r="D124" s="19">
        <v>-2.4799999999999999E-2</v>
      </c>
      <c r="E124" s="18">
        <v>5.93</v>
      </c>
      <c r="F124" s="18">
        <v>5.9</v>
      </c>
      <c r="G124" s="20">
        <v>6.19</v>
      </c>
      <c r="H124">
        <v>6.06</v>
      </c>
      <c r="I124" s="16">
        <v>92600</v>
      </c>
      <c r="J124" s="16">
        <v>548148</v>
      </c>
      <c r="K124" s="31">
        <v>0</v>
      </c>
      <c r="L124">
        <v>10.8</v>
      </c>
      <c r="M124">
        <v>3.5</v>
      </c>
      <c r="N124">
        <v>5.9</v>
      </c>
      <c r="O124">
        <v>5.68</v>
      </c>
      <c r="P124">
        <v>6.54</v>
      </c>
      <c r="Q124">
        <v>7.1</v>
      </c>
      <c r="R124" s="23">
        <v>6.3094999999999999</v>
      </c>
      <c r="S124" s="23">
        <v>6.3380000000000001</v>
      </c>
      <c r="T124" s="23">
        <v>6.6417000000000002</v>
      </c>
      <c r="U124" s="23">
        <v>6.3869999999999996</v>
      </c>
      <c r="V124" s="23">
        <v>6.2265898463999996</v>
      </c>
      <c r="W124" s="23">
        <v>6.3832587494000004</v>
      </c>
      <c r="X124" s="23">
        <v>6.4821313967999998</v>
      </c>
      <c r="Y124" s="23">
        <v>6.1184484803999997</v>
      </c>
      <c r="Z124" s="23" t="s">
        <v>480</v>
      </c>
      <c r="AA124" s="24" t="s">
        <v>558</v>
      </c>
      <c r="AB124" s="23" t="s">
        <v>480</v>
      </c>
      <c r="AC124" s="23">
        <v>43.893848607700001</v>
      </c>
      <c r="AD124" s="24" t="s">
        <v>552</v>
      </c>
      <c r="AE124" s="24">
        <v>-3.2555892900000001E-2</v>
      </c>
      <c r="AF124" s="25">
        <v>7.3300000000000004E-2</v>
      </c>
      <c r="AG124" t="s">
        <v>482</v>
      </c>
      <c r="AH124" s="23">
        <v>-160.63596491230001</v>
      </c>
      <c r="AI124" s="24">
        <v>19.519519519500001</v>
      </c>
      <c r="AJ124" s="23">
        <v>-98.198198198200004</v>
      </c>
      <c r="AK124" s="26">
        <v>135640</v>
      </c>
      <c r="AL124" s="26">
        <v>167187</v>
      </c>
      <c r="AM124" s="26">
        <v>223720</v>
      </c>
      <c r="AN124" s="30">
        <v>785525.4</v>
      </c>
      <c r="AO124" s="30">
        <v>1021878.8666666599</v>
      </c>
      <c r="AP124" s="30">
        <v>1416178.95</v>
      </c>
      <c r="AQ124" s="23" t="s">
        <v>570</v>
      </c>
      <c r="AR124" s="24" t="s">
        <v>555</v>
      </c>
      <c r="AS124" s="24" t="s">
        <v>555</v>
      </c>
      <c r="AT124" s="28">
        <v>-3.7499999999999999E-2</v>
      </c>
      <c r="AU124" s="28">
        <v>-3.1099999999999999E-2</v>
      </c>
      <c r="AV124" s="28">
        <v>-7.3700000000000002E-2</v>
      </c>
      <c r="AW124" s="30">
        <v>-170925</v>
      </c>
      <c r="AX124" s="29">
        <v>1260998</v>
      </c>
      <c r="AY124" s="29">
        <v>2188640.9999000002</v>
      </c>
      <c r="AZ124" s="29">
        <v>6202756.9995999997</v>
      </c>
      <c r="BA124" s="29">
        <v>917152.99930000002</v>
      </c>
      <c r="BB124">
        <v>0.13</v>
      </c>
      <c r="BC124" s="25">
        <v>-0.1333</v>
      </c>
      <c r="BD124">
        <v>45.461538461499998</v>
      </c>
      <c r="BE124">
        <v>0</v>
      </c>
      <c r="BF124">
        <v>2.7877358491000002</v>
      </c>
      <c r="BG124">
        <v>0</v>
      </c>
    </row>
    <row r="125" spans="1:59" x14ac:dyDescent="0.35">
      <c r="A125" t="s">
        <v>201</v>
      </c>
      <c r="B125" s="31">
        <v>7.27</v>
      </c>
      <c r="C125" s="31">
        <v>0</v>
      </c>
      <c r="D125" s="32">
        <v>0</v>
      </c>
      <c r="E125" s="31">
        <v>7.27</v>
      </c>
      <c r="F125" s="31">
        <v>7.27</v>
      </c>
      <c r="G125" s="31">
        <v>7.27</v>
      </c>
      <c r="H125">
        <v>7.27</v>
      </c>
      <c r="I125" s="16">
        <v>50900</v>
      </c>
      <c r="J125" s="16">
        <v>370043</v>
      </c>
      <c r="K125" s="21">
        <v>363500</v>
      </c>
      <c r="L125">
        <v>8.68</v>
      </c>
      <c r="M125">
        <v>5.91</v>
      </c>
      <c r="N125">
        <v>7.15</v>
      </c>
      <c r="O125">
        <v>6.65</v>
      </c>
      <c r="P125">
        <v>7.29</v>
      </c>
      <c r="Q125">
        <v>7.8</v>
      </c>
      <c r="R125" s="23">
        <v>7.3925000000000001</v>
      </c>
      <c r="S125" s="23">
        <v>7.5556000000000001</v>
      </c>
      <c r="T125" s="23">
        <v>7.7111999999999998</v>
      </c>
      <c r="U125" s="23">
        <v>7.5022500000000001</v>
      </c>
      <c r="V125" s="23">
        <v>7.3598000506999997</v>
      </c>
      <c r="W125" s="23">
        <v>7.5138929532000001</v>
      </c>
      <c r="X125" s="23">
        <v>7.5775690208000004</v>
      </c>
      <c r="Y125" s="23">
        <v>7.4136007726999997</v>
      </c>
      <c r="Z125" s="23" t="s">
        <v>480</v>
      </c>
      <c r="AA125" s="24" t="s">
        <v>558</v>
      </c>
      <c r="AB125" s="24" t="s">
        <v>558</v>
      </c>
      <c r="AC125" s="23">
        <v>43.185255938499999</v>
      </c>
      <c r="AD125" s="24" t="s">
        <v>552</v>
      </c>
      <c r="AE125" s="24">
        <v>-0.1052565292</v>
      </c>
      <c r="AF125" s="25">
        <v>1.5599999999999999E-2</v>
      </c>
      <c r="AG125" t="s">
        <v>481</v>
      </c>
      <c r="AH125" s="23">
        <v>-50.736067297600002</v>
      </c>
      <c r="AI125" s="22">
        <v>36.666666666700003</v>
      </c>
      <c r="AJ125" s="24">
        <v>-57.5</v>
      </c>
      <c r="AK125" s="36">
        <v>35440</v>
      </c>
      <c r="AL125" s="36">
        <v>39713</v>
      </c>
      <c r="AM125" s="36">
        <v>30695</v>
      </c>
      <c r="AN125" s="29">
        <v>249257.4</v>
      </c>
      <c r="AO125" s="29">
        <v>284232.66666666599</v>
      </c>
      <c r="AP125" s="29">
        <v>220152.4</v>
      </c>
      <c r="AQ125" s="22" t="s">
        <v>556</v>
      </c>
      <c r="AR125" s="22" t="s">
        <v>557</v>
      </c>
      <c r="AS125" s="22" t="s">
        <v>569</v>
      </c>
      <c r="AT125" s="28">
        <v>-1.2200000000000001E-2</v>
      </c>
      <c r="AU125" s="28">
        <v>-5.4999999999999997E-3</v>
      </c>
      <c r="AV125" s="27">
        <v>6.8999999999999999E-3</v>
      </c>
      <c r="AW125" s="29">
        <v>363500</v>
      </c>
      <c r="AX125" s="29">
        <v>363500</v>
      </c>
      <c r="AY125" s="29">
        <v>26511915</v>
      </c>
      <c r="AZ125" s="29">
        <v>26704885</v>
      </c>
      <c r="BA125" s="29">
        <v>24599761.0002</v>
      </c>
      <c r="BB125">
        <v>1.01</v>
      </c>
      <c r="BC125" s="25">
        <v>-0.1855</v>
      </c>
      <c r="BD125">
        <v>7.1980198020000001</v>
      </c>
      <c r="BE125">
        <v>0</v>
      </c>
      <c r="BF125">
        <v>0.29161652630000001</v>
      </c>
      <c r="BG125">
        <v>0</v>
      </c>
    </row>
    <row r="126" spans="1:59" x14ac:dyDescent="0.35">
      <c r="A126" t="s">
        <v>203</v>
      </c>
      <c r="B126" s="20">
        <v>10.08</v>
      </c>
      <c r="C126" s="20">
        <v>0.09</v>
      </c>
      <c r="D126" s="34">
        <v>8.9999999999999993E-3</v>
      </c>
      <c r="E126" s="31">
        <v>9.99</v>
      </c>
      <c r="F126" s="18">
        <v>9.91</v>
      </c>
      <c r="G126" s="20">
        <v>10.08</v>
      </c>
      <c r="H126">
        <v>9.99</v>
      </c>
      <c r="I126" s="16">
        <v>119700</v>
      </c>
      <c r="J126" s="16">
        <v>1193519</v>
      </c>
      <c r="K126" s="21">
        <v>196456</v>
      </c>
      <c r="L126">
        <v>17.2</v>
      </c>
      <c r="M126">
        <v>9.91</v>
      </c>
      <c r="N126">
        <v>9.9499999999999993</v>
      </c>
      <c r="O126">
        <v>9.94</v>
      </c>
      <c r="P126">
        <v>10.14</v>
      </c>
      <c r="Q126">
        <v>10.81</v>
      </c>
      <c r="R126" s="23">
        <v>10.285500000000001</v>
      </c>
      <c r="S126" s="23">
        <v>10.4856</v>
      </c>
      <c r="T126" s="23">
        <v>11.299200000000001</v>
      </c>
      <c r="U126" s="23">
        <v>12.496600000000001</v>
      </c>
      <c r="V126" s="23">
        <v>10.187088101800001</v>
      </c>
      <c r="W126" s="23">
        <v>10.549176125400001</v>
      </c>
      <c r="X126" s="23">
        <v>11.202249955399999</v>
      </c>
      <c r="Y126" s="23">
        <v>12.2678598434</v>
      </c>
      <c r="Z126" s="23" t="s">
        <v>480</v>
      </c>
      <c r="AA126" s="24" t="s">
        <v>558</v>
      </c>
      <c r="AB126" s="23" t="s">
        <v>480</v>
      </c>
      <c r="AC126" s="23">
        <v>41.4155403185</v>
      </c>
      <c r="AD126" s="24" t="s">
        <v>552</v>
      </c>
      <c r="AE126" s="24">
        <v>-0.13491698129999999</v>
      </c>
      <c r="AF126" s="25">
        <v>1.77E-2</v>
      </c>
      <c r="AG126" t="s">
        <v>481</v>
      </c>
      <c r="AH126" s="23">
        <v>-75.902335456499998</v>
      </c>
      <c r="AI126" s="22">
        <v>10.425685425699999</v>
      </c>
      <c r="AJ126" s="22">
        <v>-73.015873015899999</v>
      </c>
      <c r="AK126" s="36">
        <v>66090</v>
      </c>
      <c r="AL126" s="36">
        <v>66753</v>
      </c>
      <c r="AM126" s="26">
        <v>144640</v>
      </c>
      <c r="AN126" s="29">
        <v>642306.19999999995</v>
      </c>
      <c r="AO126" s="29">
        <v>661841.866666666</v>
      </c>
      <c r="AP126" s="30">
        <v>1505669.2</v>
      </c>
      <c r="AQ126" s="24" t="s">
        <v>555</v>
      </c>
      <c r="AR126" s="24" t="s">
        <v>555</v>
      </c>
      <c r="AS126" s="24" t="s">
        <v>555</v>
      </c>
      <c r="AT126" s="28">
        <v>-6.4899999999999999E-2</v>
      </c>
      <c r="AU126" s="28">
        <v>-0.04</v>
      </c>
      <c r="AV126" s="27">
        <v>2E-3</v>
      </c>
      <c r="AW126" s="30">
        <v>-315344</v>
      </c>
      <c r="AX126" s="29">
        <v>581497.99979999999</v>
      </c>
      <c r="AY126" s="30">
        <v>-27466432.999600001</v>
      </c>
      <c r="AZ126" s="30">
        <v>-39197770.999600001</v>
      </c>
      <c r="BA126" s="30">
        <v>-180015653.00029999</v>
      </c>
      <c r="BB126">
        <v>0.57999999999999996</v>
      </c>
      <c r="BC126" s="25">
        <v>-0.5857</v>
      </c>
      <c r="BD126">
        <v>17.3793103448</v>
      </c>
      <c r="BE126">
        <v>0</v>
      </c>
      <c r="BF126">
        <v>2.9217391304000002</v>
      </c>
      <c r="BG126">
        <v>0</v>
      </c>
    </row>
    <row r="127" spans="1:59" x14ac:dyDescent="0.35">
      <c r="A127" t="s">
        <v>488</v>
      </c>
      <c r="B127" s="35">
        <v>8766.68</v>
      </c>
      <c r="C127" s="18">
        <v>-96.12</v>
      </c>
      <c r="D127" s="19">
        <v>-1.0800000000000001E-2</v>
      </c>
      <c r="E127" s="35">
        <v>8811.64</v>
      </c>
      <c r="F127" s="35">
        <v>8766.68</v>
      </c>
      <c r="G127" s="35">
        <v>8841.57</v>
      </c>
      <c r="H127" s="16">
        <v>8862.7999999999993</v>
      </c>
      <c r="I127" s="16">
        <v>136081558</v>
      </c>
      <c r="J127" s="16">
        <v>1888220596.25</v>
      </c>
      <c r="K127" s="21">
        <v>87409818</v>
      </c>
      <c r="L127" s="16">
        <v>9393.65</v>
      </c>
      <c r="M127" s="16">
        <v>7088.22</v>
      </c>
      <c r="N127" s="16">
        <v>8655.1</v>
      </c>
      <c r="O127" s="16">
        <v>8252.16</v>
      </c>
      <c r="P127" s="16">
        <v>8874.7999999999993</v>
      </c>
      <c r="Q127" s="16">
        <v>9378.2999999999993</v>
      </c>
      <c r="R127" s="30">
        <v>8903.4835000000003</v>
      </c>
      <c r="S127" s="30">
        <v>8826.7764000000006</v>
      </c>
      <c r="T127" s="29">
        <v>8656.3310000000001</v>
      </c>
      <c r="U127" s="29">
        <v>8279.4267</v>
      </c>
      <c r="V127" s="29">
        <v>8344.8763097840001</v>
      </c>
      <c r="W127" s="29">
        <v>8528.9894139225999</v>
      </c>
      <c r="X127" s="29">
        <v>8480.7252045663008</v>
      </c>
      <c r="Y127" s="29">
        <v>8259.5699778129001</v>
      </c>
      <c r="Z127" s="23" t="s">
        <v>480</v>
      </c>
      <c r="AA127" s="24" t="s">
        <v>558</v>
      </c>
      <c r="AB127" s="24" t="s">
        <v>558</v>
      </c>
      <c r="AC127" s="23">
        <v>51.383843939899997</v>
      </c>
      <c r="AD127" s="24" t="s">
        <v>552</v>
      </c>
      <c r="AE127" s="22">
        <v>-260.92906155750001</v>
      </c>
      <c r="AF127" s="25">
        <v>0.1171</v>
      </c>
      <c r="AG127" t="s">
        <v>482</v>
      </c>
      <c r="AH127" s="24">
        <v>-32.153034154300002</v>
      </c>
      <c r="AI127" s="23">
        <v>80.406351765799997</v>
      </c>
      <c r="AJ127" s="23">
        <v>-50.737270283999997</v>
      </c>
      <c r="AK127" s="26">
        <v>159008118</v>
      </c>
      <c r="AL127" s="26">
        <v>197981391</v>
      </c>
      <c r="AM127" s="26">
        <v>183203511</v>
      </c>
      <c r="AN127" s="30">
        <v>1737106452.441</v>
      </c>
      <c r="AO127" s="30">
        <v>1956956184.2246599</v>
      </c>
      <c r="AP127" s="30">
        <v>1928837858.516</v>
      </c>
      <c r="AQ127" s="24" t="s">
        <v>555</v>
      </c>
      <c r="AR127" s="24" t="s">
        <v>555</v>
      </c>
      <c r="AS127" s="24" t="s">
        <v>555</v>
      </c>
      <c r="AT127" s="27">
        <v>1.7399999999999999E-2</v>
      </c>
      <c r="AU127" s="28">
        <v>-2.1299999999999999E-2</v>
      </c>
      <c r="AV127" s="28">
        <v>-3.5000000000000001E-3</v>
      </c>
      <c r="AW127" s="30">
        <v>-864325128.50010002</v>
      </c>
      <c r="AX127" s="30">
        <v>-6911900142.4998999</v>
      </c>
      <c r="AY127" s="30">
        <v>-9134604700.5</v>
      </c>
      <c r="AZ127" s="30">
        <v>-11983087017.0028</v>
      </c>
      <c r="BA127" s="30">
        <v>-25409453211.5</v>
      </c>
      <c r="BB127">
        <v>0</v>
      </c>
      <c r="BC127" s="25">
        <v>0</v>
      </c>
      <c r="BD127">
        <v>0</v>
      </c>
      <c r="BE127">
        <v>0</v>
      </c>
      <c r="BF127">
        <v>0</v>
      </c>
      <c r="BG127">
        <v>0</v>
      </c>
    </row>
    <row r="128" spans="1:59" x14ac:dyDescent="0.35">
      <c r="A128" t="s">
        <v>13</v>
      </c>
      <c r="B128" s="18">
        <v>7</v>
      </c>
      <c r="C128" s="18">
        <v>-0.05</v>
      </c>
      <c r="D128" s="19">
        <v>-7.1000000000000004E-3</v>
      </c>
      <c r="E128" s="31">
        <v>7.05</v>
      </c>
      <c r="F128" s="18">
        <v>6.8</v>
      </c>
      <c r="G128" s="20">
        <v>7.06</v>
      </c>
      <c r="H128">
        <v>7.05</v>
      </c>
      <c r="I128" s="16">
        <v>1561900</v>
      </c>
      <c r="J128" s="16">
        <v>10898892</v>
      </c>
      <c r="K128" s="35">
        <v>-1458716</v>
      </c>
      <c r="L128">
        <v>7.32</v>
      </c>
      <c r="M128">
        <v>4.8600000000000003</v>
      </c>
      <c r="N128">
        <v>6.52</v>
      </c>
      <c r="O128">
        <v>6.09</v>
      </c>
      <c r="P128">
        <v>7.27</v>
      </c>
      <c r="Q128">
        <v>7.5</v>
      </c>
      <c r="R128" s="22">
        <v>6.5190000000000001</v>
      </c>
      <c r="S128" s="22">
        <v>6.3314000000000004</v>
      </c>
      <c r="T128" s="22">
        <v>5.7790999999999997</v>
      </c>
      <c r="U128" s="22">
        <v>5.87155</v>
      </c>
      <c r="V128" s="22">
        <v>6.6287062060000004</v>
      </c>
      <c r="W128" s="22">
        <v>6.3163444612999999</v>
      </c>
      <c r="X128" s="22">
        <v>6.0678870388000004</v>
      </c>
      <c r="Y128" s="22">
        <v>6.0804310553000001</v>
      </c>
      <c r="Z128" s="22" t="s">
        <v>551</v>
      </c>
      <c r="AA128" s="24" t="s">
        <v>558</v>
      </c>
      <c r="AB128" s="22" t="s">
        <v>551</v>
      </c>
      <c r="AC128" s="23">
        <v>64.408352578899994</v>
      </c>
      <c r="AD128" s="24" t="s">
        <v>552</v>
      </c>
      <c r="AE128" s="24">
        <v>0.15098052270000001</v>
      </c>
      <c r="AF128" s="25">
        <v>4.0800000000000003E-2</v>
      </c>
      <c r="AG128" t="s">
        <v>552</v>
      </c>
      <c r="AH128" s="22">
        <v>110.68057625429999</v>
      </c>
      <c r="AI128" s="23">
        <v>82.575757575799997</v>
      </c>
      <c r="AJ128" s="24">
        <v>-24.242424242399998</v>
      </c>
      <c r="AK128" s="26">
        <v>3085990</v>
      </c>
      <c r="AL128" s="26">
        <v>3203073</v>
      </c>
      <c r="AM128" s="26">
        <v>3027745</v>
      </c>
      <c r="AN128" s="30">
        <v>20034218.800000001</v>
      </c>
      <c r="AO128" s="30">
        <v>20502766.199999999</v>
      </c>
      <c r="AP128" s="30">
        <v>19294838.949999999</v>
      </c>
      <c r="AQ128" s="23" t="s">
        <v>564</v>
      </c>
      <c r="AR128" s="24" t="s">
        <v>555</v>
      </c>
      <c r="AS128" s="24" t="s">
        <v>555</v>
      </c>
      <c r="AT128" s="27">
        <v>4.0099999999999997E-2</v>
      </c>
      <c r="AU128" s="27">
        <v>0.1129</v>
      </c>
      <c r="AV128" s="28">
        <v>-3.0499999999999999E-2</v>
      </c>
      <c r="AW128" s="30">
        <v>-9099239</v>
      </c>
      <c r="AX128" s="30">
        <v>-38839078</v>
      </c>
      <c r="AY128" s="30">
        <v>-131346641</v>
      </c>
      <c r="AZ128" s="30">
        <v>-235111630.99990001</v>
      </c>
      <c r="BA128" s="30">
        <v>-703167688.99909997</v>
      </c>
      <c r="BB128">
        <v>0.22</v>
      </c>
      <c r="BC128" s="25">
        <v>0.22220000000000001</v>
      </c>
      <c r="BD128">
        <v>31.818181818199999</v>
      </c>
      <c r="BE128">
        <v>0</v>
      </c>
      <c r="BF128">
        <v>1.9021739129999999</v>
      </c>
      <c r="BG128">
        <v>0</v>
      </c>
    </row>
    <row r="129" spans="1:59" x14ac:dyDescent="0.35">
      <c r="A129" t="s">
        <v>7</v>
      </c>
      <c r="B129" s="20">
        <v>261</v>
      </c>
      <c r="C129" s="20">
        <v>87</v>
      </c>
      <c r="D129" s="34">
        <v>0.5</v>
      </c>
      <c r="E129" s="31">
        <v>174</v>
      </c>
      <c r="F129" s="18">
        <v>171</v>
      </c>
      <c r="G129" s="20">
        <v>261</v>
      </c>
      <c r="H129">
        <v>174</v>
      </c>
      <c r="I129" s="16">
        <v>523180</v>
      </c>
      <c r="J129" s="16">
        <v>116701306</v>
      </c>
      <c r="K129" s="21">
        <v>981928</v>
      </c>
      <c r="L129">
        <v>261</v>
      </c>
      <c r="M129">
        <v>15.04</v>
      </c>
      <c r="N129">
        <v>162</v>
      </c>
      <c r="O129">
        <v>56.5</v>
      </c>
      <c r="P129">
        <v>261</v>
      </c>
      <c r="Q129">
        <v>261</v>
      </c>
      <c r="R129" s="22">
        <v>149.16</v>
      </c>
      <c r="S129" s="22">
        <v>72.605800000000002</v>
      </c>
      <c r="T129" s="22">
        <v>45.382300000000001</v>
      </c>
      <c r="U129" s="22">
        <v>30.86955</v>
      </c>
      <c r="V129" s="22">
        <v>150.08858455859999</v>
      </c>
      <c r="W129" s="22">
        <v>96.640865522699997</v>
      </c>
      <c r="X129" s="22">
        <v>63.858529421999997</v>
      </c>
      <c r="Y129" s="22">
        <v>42.380888025200001</v>
      </c>
      <c r="Z129" s="22" t="s">
        <v>551</v>
      </c>
      <c r="AA129" s="22" t="s">
        <v>551</v>
      </c>
      <c r="AB129" s="22" t="s">
        <v>551</v>
      </c>
      <c r="AC129" s="22">
        <v>92.652483869999998</v>
      </c>
      <c r="AD129" s="23" t="s">
        <v>567</v>
      </c>
      <c r="AE129" s="22">
        <v>35.661408079600001</v>
      </c>
      <c r="AF129" s="25">
        <v>8.5099999999999995E-2</v>
      </c>
      <c r="AG129" t="s">
        <v>482</v>
      </c>
      <c r="AH129" s="22">
        <v>150.4019074167</v>
      </c>
      <c r="AI129" s="22">
        <v>86.759412515899996</v>
      </c>
      <c r="AJ129" s="22">
        <v>0</v>
      </c>
      <c r="AK129" s="36">
        <v>236129</v>
      </c>
      <c r="AL129" s="36">
        <v>300730</v>
      </c>
      <c r="AM129" s="36">
        <v>489416</v>
      </c>
      <c r="AN129" s="29">
        <v>40625171.5</v>
      </c>
      <c r="AO129" s="29">
        <v>48951171.633333303</v>
      </c>
      <c r="AP129" s="29">
        <v>56151883.774999999</v>
      </c>
      <c r="AQ129" s="22" t="s">
        <v>566</v>
      </c>
      <c r="AR129" s="22" t="s">
        <v>581</v>
      </c>
      <c r="AS129" s="24" t="s">
        <v>555</v>
      </c>
      <c r="AT129" s="27">
        <v>10.8636</v>
      </c>
      <c r="AU129" s="27">
        <v>1.6633</v>
      </c>
      <c r="AV129" s="27">
        <v>0.56289999999999996</v>
      </c>
      <c r="AW129" s="29">
        <v>1302515</v>
      </c>
      <c r="AX129" s="29">
        <v>2109277.0000999998</v>
      </c>
      <c r="AY129" s="30">
        <v>-403619.9999</v>
      </c>
      <c r="AZ129" s="29">
        <v>15180.000099999999</v>
      </c>
      <c r="BA129" s="30">
        <v>-1399699.0003</v>
      </c>
      <c r="BB129">
        <v>0.42</v>
      </c>
      <c r="BC129" s="25">
        <v>-0.40849999999999997</v>
      </c>
      <c r="BD129">
        <v>621.42857142859998</v>
      </c>
      <c r="BE129">
        <v>0</v>
      </c>
      <c r="BF129">
        <v>87</v>
      </c>
      <c r="BG129">
        <v>0</v>
      </c>
    </row>
    <row r="130" spans="1:59" x14ac:dyDescent="0.35">
      <c r="A130" t="s">
        <v>205</v>
      </c>
      <c r="B130" s="18">
        <v>1.63</v>
      </c>
      <c r="C130" s="18">
        <v>-0.02</v>
      </c>
      <c r="D130" s="19">
        <v>-1.21E-2</v>
      </c>
      <c r="E130" s="18">
        <v>1.64</v>
      </c>
      <c r="F130" s="18">
        <v>1.62</v>
      </c>
      <c r="G130" s="18">
        <v>1.64</v>
      </c>
      <c r="H130">
        <v>1.65</v>
      </c>
      <c r="I130" s="16">
        <v>102000</v>
      </c>
      <c r="J130" s="16">
        <v>167140</v>
      </c>
      <c r="K130" s="31">
        <v>0</v>
      </c>
      <c r="L130">
        <v>2.15</v>
      </c>
      <c r="M130">
        <v>1.6</v>
      </c>
      <c r="N130">
        <v>1.62</v>
      </c>
      <c r="O130">
        <v>1.52</v>
      </c>
      <c r="P130">
        <v>1.66</v>
      </c>
      <c r="Q130">
        <v>1.78</v>
      </c>
      <c r="R130" s="23">
        <v>1.677</v>
      </c>
      <c r="S130" s="23">
        <v>1.7202</v>
      </c>
      <c r="T130" s="23">
        <v>1.7181999999999999</v>
      </c>
      <c r="U130" s="23">
        <v>1.7047000000000001</v>
      </c>
      <c r="V130" s="23">
        <v>1.6718996107999999</v>
      </c>
      <c r="W130" s="23">
        <v>1.6992189127999999</v>
      </c>
      <c r="X130" s="23">
        <v>1.7094409792</v>
      </c>
      <c r="Y130" s="23">
        <v>1.7208839772</v>
      </c>
      <c r="Z130" s="23" t="s">
        <v>480</v>
      </c>
      <c r="AA130" s="24" t="s">
        <v>558</v>
      </c>
      <c r="AB130" s="24" t="s">
        <v>558</v>
      </c>
      <c r="AC130" s="23">
        <v>42.957485073299999</v>
      </c>
      <c r="AD130" s="24" t="s">
        <v>552</v>
      </c>
      <c r="AE130" s="24">
        <v>-2.0387155000000001E-2</v>
      </c>
      <c r="AF130" s="25">
        <v>2.5399999999999999E-2</v>
      </c>
      <c r="AG130" t="s">
        <v>481</v>
      </c>
      <c r="AH130" s="23">
        <v>-108.8280060883</v>
      </c>
      <c r="AI130" s="24">
        <v>0</v>
      </c>
      <c r="AJ130" s="24">
        <v>-92.857142857100001</v>
      </c>
      <c r="AK130" s="36">
        <v>29800</v>
      </c>
      <c r="AL130" s="36">
        <v>25267</v>
      </c>
      <c r="AM130" s="36">
        <v>34850</v>
      </c>
      <c r="AN130" s="29">
        <v>43974</v>
      </c>
      <c r="AO130" s="29">
        <v>38415.333333333299</v>
      </c>
      <c r="AP130" s="29">
        <v>56013</v>
      </c>
      <c r="AQ130" s="24" t="s">
        <v>555</v>
      </c>
      <c r="AR130" s="24" t="s">
        <v>555</v>
      </c>
      <c r="AS130" s="24" t="s">
        <v>555</v>
      </c>
      <c r="AT130" s="28">
        <v>-6.3200000000000006E-2</v>
      </c>
      <c r="AU130" s="28">
        <v>-3.5499999999999997E-2</v>
      </c>
      <c r="AV130" s="28">
        <v>-6.1000000000000004E-3</v>
      </c>
      <c r="AW130" s="30">
        <v>-9900</v>
      </c>
      <c r="AX130" s="30">
        <v>-6600</v>
      </c>
      <c r="AY130" s="29">
        <v>39000</v>
      </c>
      <c r="AZ130" s="29">
        <v>309640</v>
      </c>
      <c r="BA130" s="29">
        <v>95680</v>
      </c>
      <c r="BB130">
        <v>0.01</v>
      </c>
      <c r="BC130" s="25">
        <v>-0.83330000000000004</v>
      </c>
      <c r="BD130">
        <v>163</v>
      </c>
      <c r="BE130">
        <v>0</v>
      </c>
      <c r="BF130">
        <v>0.74770642200000004</v>
      </c>
      <c r="BG130">
        <v>0</v>
      </c>
    </row>
    <row r="131" spans="1:59" x14ac:dyDescent="0.35">
      <c r="A131" t="s">
        <v>207</v>
      </c>
      <c r="B131" s="18">
        <v>109.9</v>
      </c>
      <c r="C131" s="18">
        <v>-0.1</v>
      </c>
      <c r="D131" s="19">
        <v>-8.9999999999999998E-4</v>
      </c>
      <c r="E131" s="31">
        <v>110</v>
      </c>
      <c r="F131" s="18">
        <v>109.9</v>
      </c>
      <c r="G131" s="20">
        <v>111.4</v>
      </c>
      <c r="H131">
        <v>110</v>
      </c>
      <c r="I131" s="16">
        <v>500540</v>
      </c>
      <c r="J131" s="16">
        <v>55219726</v>
      </c>
      <c r="K131" s="21">
        <v>8672042</v>
      </c>
      <c r="L131">
        <v>115</v>
      </c>
      <c r="M131">
        <v>74</v>
      </c>
      <c r="N131">
        <v>109.05</v>
      </c>
      <c r="O131">
        <v>104.6</v>
      </c>
      <c r="P131">
        <v>110.9</v>
      </c>
      <c r="Q131">
        <v>114.25</v>
      </c>
      <c r="R131" s="23">
        <v>110.77500000000001</v>
      </c>
      <c r="S131" s="22">
        <v>108.818</v>
      </c>
      <c r="T131" s="22">
        <v>106.333</v>
      </c>
      <c r="U131" s="22">
        <v>104.01675</v>
      </c>
      <c r="V131" s="23">
        <v>110.3215855182</v>
      </c>
      <c r="W131" s="22">
        <v>109.0660197558</v>
      </c>
      <c r="X131" s="22">
        <v>106.90853749510001</v>
      </c>
      <c r="Y131" s="22">
        <v>102.0852532832</v>
      </c>
      <c r="Z131" s="23" t="s">
        <v>480</v>
      </c>
      <c r="AA131" s="24" t="s">
        <v>558</v>
      </c>
      <c r="AB131" s="24" t="s">
        <v>558</v>
      </c>
      <c r="AC131" s="23">
        <v>49.037776685099999</v>
      </c>
      <c r="AD131" s="24" t="s">
        <v>552</v>
      </c>
      <c r="AE131" s="23">
        <v>0.42137691469999999</v>
      </c>
      <c r="AF131" s="25">
        <v>2.1600000000000001E-2</v>
      </c>
      <c r="AG131" t="s">
        <v>481</v>
      </c>
      <c r="AH131" s="24">
        <v>-10.0647016535</v>
      </c>
      <c r="AI131" s="24">
        <v>56.736318408000002</v>
      </c>
      <c r="AJ131" s="22">
        <v>-41.791044776100001</v>
      </c>
      <c r="AK131" s="26">
        <v>700814</v>
      </c>
      <c r="AL131" s="26">
        <v>824371</v>
      </c>
      <c r="AM131" s="26">
        <v>870996</v>
      </c>
      <c r="AN131" s="30">
        <v>66493652</v>
      </c>
      <c r="AO131" s="30">
        <v>83481696.666666597</v>
      </c>
      <c r="AP131" s="30">
        <v>90835768.200000003</v>
      </c>
      <c r="AQ131" s="23" t="s">
        <v>570</v>
      </c>
      <c r="AR131" s="24" t="s">
        <v>555</v>
      </c>
      <c r="AS131" s="24" t="s">
        <v>555</v>
      </c>
      <c r="AT131" s="27">
        <v>4.1700000000000001E-2</v>
      </c>
      <c r="AU131" s="28">
        <v>-3.1699999999999999E-2</v>
      </c>
      <c r="AV131" s="28">
        <v>-8.9999999999999998E-4</v>
      </c>
      <c r="AW131" s="30">
        <v>-117712665</v>
      </c>
      <c r="AX131" s="30">
        <v>-397525048</v>
      </c>
      <c r="AY131" s="30">
        <v>-523195251</v>
      </c>
      <c r="AZ131" s="30">
        <v>-567982609</v>
      </c>
      <c r="BA131" s="30">
        <v>-2134673210.2500999</v>
      </c>
      <c r="BB131">
        <v>7.0000000000000007E-2</v>
      </c>
      <c r="BC131" s="25">
        <v>6</v>
      </c>
      <c r="BD131" s="16">
        <v>1570</v>
      </c>
      <c r="BE131">
        <v>0</v>
      </c>
      <c r="BF131">
        <v>120.76923076920001</v>
      </c>
      <c r="BG131">
        <v>0</v>
      </c>
    </row>
    <row r="132" spans="1:59" x14ac:dyDescent="0.35">
      <c r="A132" t="s">
        <v>489</v>
      </c>
      <c r="B132" s="18">
        <v>6.9</v>
      </c>
      <c r="C132" s="18">
        <v>-0.5</v>
      </c>
      <c r="D132" s="19">
        <v>-6.7599999999999993E-2</v>
      </c>
      <c r="E132" s="31">
        <v>7.4</v>
      </c>
      <c r="F132" s="18">
        <v>6.85</v>
      </c>
      <c r="G132" s="20">
        <v>7.5</v>
      </c>
      <c r="H132">
        <v>7.4</v>
      </c>
      <c r="I132" s="16">
        <v>7987700</v>
      </c>
      <c r="J132" s="16">
        <v>56440908</v>
      </c>
      <c r="K132" s="21">
        <v>364227</v>
      </c>
      <c r="L132">
        <v>13.1</v>
      </c>
      <c r="M132">
        <v>2.4</v>
      </c>
      <c r="N132">
        <v>5.74</v>
      </c>
      <c r="O132">
        <v>5.3</v>
      </c>
      <c r="P132">
        <v>7.74</v>
      </c>
      <c r="Q132">
        <v>9.0399999999999991</v>
      </c>
      <c r="R132" s="23">
        <v>7.2530000000000001</v>
      </c>
      <c r="S132" s="23">
        <v>7.2321999999999997</v>
      </c>
      <c r="T132" s="22">
        <v>6.4640000000000004</v>
      </c>
      <c r="U132" s="22">
        <v>4.6301500000000004</v>
      </c>
      <c r="V132" s="23">
        <v>7.0559417727999998</v>
      </c>
      <c r="W132" s="23">
        <v>7.1133825478999997</v>
      </c>
      <c r="X132" s="22">
        <v>6.4297823438000004</v>
      </c>
      <c r="Y132" s="22">
        <v>5.2928445527000001</v>
      </c>
      <c r="Z132" s="23" t="s">
        <v>480</v>
      </c>
      <c r="AA132" s="24" t="s">
        <v>558</v>
      </c>
      <c r="AB132" s="22" t="s">
        <v>551</v>
      </c>
      <c r="AC132" s="23">
        <v>48.124362821799998</v>
      </c>
      <c r="AD132" s="24" t="s">
        <v>552</v>
      </c>
      <c r="AE132" s="24">
        <v>-0.2552952262</v>
      </c>
      <c r="AF132" s="25">
        <v>0.1147</v>
      </c>
      <c r="AG132" t="s">
        <v>482</v>
      </c>
      <c r="AH132" s="24">
        <v>-21.8380345769</v>
      </c>
      <c r="AI132" s="22">
        <v>54.117647058800003</v>
      </c>
      <c r="AJ132" s="23">
        <v>-50.980392156900002</v>
      </c>
      <c r="AK132" s="36">
        <v>6030760</v>
      </c>
      <c r="AL132" s="36">
        <v>4881527</v>
      </c>
      <c r="AM132" s="36">
        <v>4325800</v>
      </c>
      <c r="AN132" s="29">
        <v>39029047.5</v>
      </c>
      <c r="AO132" s="29">
        <v>32478085.266666599</v>
      </c>
      <c r="AP132" s="29">
        <v>29927465.399999999</v>
      </c>
      <c r="AQ132" s="23" t="s">
        <v>553</v>
      </c>
      <c r="AR132" s="23" t="s">
        <v>554</v>
      </c>
      <c r="AS132" s="24" t="s">
        <v>555</v>
      </c>
      <c r="AT132" s="28">
        <v>-1.8499999999999999E-2</v>
      </c>
      <c r="AU132" s="28">
        <v>-4.1700000000000001E-2</v>
      </c>
      <c r="AV132" s="27">
        <v>0.1835</v>
      </c>
      <c r="AW132" s="29">
        <v>1109833</v>
      </c>
      <c r="AX132" s="30">
        <v>-111842</v>
      </c>
      <c r="AY132" s="30">
        <v>-17114481</v>
      </c>
      <c r="AZ132" s="30">
        <v>-56528992.899999999</v>
      </c>
      <c r="BA132" s="29">
        <v>29464634.600000001</v>
      </c>
      <c r="BB132">
        <v>0.1</v>
      </c>
      <c r="BC132" s="25">
        <v>-0.28570000000000001</v>
      </c>
      <c r="BD132">
        <v>69</v>
      </c>
      <c r="BE132">
        <v>0</v>
      </c>
      <c r="BF132">
        <v>4.1566265060000003</v>
      </c>
      <c r="BG132">
        <v>0</v>
      </c>
    </row>
    <row r="133" spans="1:59" x14ac:dyDescent="0.35">
      <c r="A133" t="s">
        <v>209</v>
      </c>
      <c r="B133" s="18">
        <v>19.02</v>
      </c>
      <c r="C133" s="18">
        <v>-0.08</v>
      </c>
      <c r="D133" s="19">
        <v>-4.1999999999999997E-3</v>
      </c>
      <c r="E133" s="18">
        <v>18.84</v>
      </c>
      <c r="F133" s="18">
        <v>18.600000000000001</v>
      </c>
      <c r="G133" s="20">
        <v>19.2</v>
      </c>
      <c r="H133">
        <v>19.100000000000001</v>
      </c>
      <c r="I133" s="16">
        <v>2793000</v>
      </c>
      <c r="J133" s="16">
        <v>53179470</v>
      </c>
      <c r="K133" s="35">
        <v>-9690048</v>
      </c>
      <c r="L133">
        <v>23</v>
      </c>
      <c r="M133">
        <v>6.4</v>
      </c>
      <c r="N133">
        <v>18.809999999999999</v>
      </c>
      <c r="O133">
        <v>17.91</v>
      </c>
      <c r="P133">
        <v>20.68</v>
      </c>
      <c r="Q133">
        <v>22.8</v>
      </c>
      <c r="R133" s="23">
        <v>19.831</v>
      </c>
      <c r="S133" s="22">
        <v>18.856400000000001</v>
      </c>
      <c r="T133" s="23">
        <v>19.075700000000001</v>
      </c>
      <c r="U133" s="22">
        <v>16.038150000000002</v>
      </c>
      <c r="V133" s="23">
        <v>19.672658569399999</v>
      </c>
      <c r="W133" s="23">
        <v>19.184715073100001</v>
      </c>
      <c r="X133" s="22">
        <v>18.3233439025</v>
      </c>
      <c r="Y133" s="22">
        <v>16.109441905800001</v>
      </c>
      <c r="Z133" s="22" t="s">
        <v>551</v>
      </c>
      <c r="AA133" s="22" t="s">
        <v>551</v>
      </c>
      <c r="AB133" s="24" t="s">
        <v>558</v>
      </c>
      <c r="AC133" s="23">
        <v>46.044346651300003</v>
      </c>
      <c r="AD133" s="24" t="s">
        <v>552</v>
      </c>
      <c r="AE133" s="23">
        <v>0.44482079089999998</v>
      </c>
      <c r="AF133" s="25">
        <v>4.7300000000000002E-2</v>
      </c>
      <c r="AG133" t="s">
        <v>552</v>
      </c>
      <c r="AH133" s="23">
        <v>-61.508312788399998</v>
      </c>
      <c r="AI133" s="23">
        <v>20.436720142599999</v>
      </c>
      <c r="AJ133" s="23">
        <v>-90.454545454500007</v>
      </c>
      <c r="AK133" s="26">
        <v>3804580</v>
      </c>
      <c r="AL133" s="26">
        <v>4103453</v>
      </c>
      <c r="AM133" s="26">
        <v>3894290</v>
      </c>
      <c r="AN133" s="30">
        <v>72731664.200000003</v>
      </c>
      <c r="AO133" s="30">
        <v>80073722.400000006</v>
      </c>
      <c r="AP133" s="30">
        <v>75361076.200000003</v>
      </c>
      <c r="AQ133" s="24" t="s">
        <v>555</v>
      </c>
      <c r="AR133" s="24" t="s">
        <v>555</v>
      </c>
      <c r="AS133" s="24" t="s">
        <v>555</v>
      </c>
      <c r="AT133" s="27">
        <v>1.06E-2</v>
      </c>
      <c r="AU133" s="28">
        <v>-9.4000000000000004E-3</v>
      </c>
      <c r="AV133" s="28">
        <v>-4.8000000000000001E-2</v>
      </c>
      <c r="AW133" s="29">
        <v>5208343</v>
      </c>
      <c r="AX133" s="30">
        <v>-39615838</v>
      </c>
      <c r="AY133" s="30">
        <v>-302933934.00029999</v>
      </c>
      <c r="AZ133" s="30">
        <v>-381721918.00059998</v>
      </c>
      <c r="BA133" s="29">
        <v>337210392.00089997</v>
      </c>
      <c r="BB133">
        <v>0.02</v>
      </c>
      <c r="BC133" s="25">
        <v>0</v>
      </c>
      <c r="BD133">
        <v>951</v>
      </c>
      <c r="BE133">
        <v>0</v>
      </c>
      <c r="BF133">
        <v>135.8571428571</v>
      </c>
      <c r="BG133">
        <v>0</v>
      </c>
    </row>
    <row r="134" spans="1:59" x14ac:dyDescent="0.35">
      <c r="A134" t="s">
        <v>211</v>
      </c>
      <c r="B134" s="20">
        <v>3.05</v>
      </c>
      <c r="C134" s="20">
        <v>0.1</v>
      </c>
      <c r="D134" s="34">
        <v>3.39E-2</v>
      </c>
      <c r="E134" s="31">
        <v>2.95</v>
      </c>
      <c r="F134" s="18">
        <v>2.93</v>
      </c>
      <c r="G134" s="20">
        <v>3.18</v>
      </c>
      <c r="H134">
        <v>2.95</v>
      </c>
      <c r="I134" s="16">
        <v>94000</v>
      </c>
      <c r="J134" s="16">
        <v>290270</v>
      </c>
      <c r="K134" s="31">
        <v>0</v>
      </c>
      <c r="L134">
        <v>5.98</v>
      </c>
      <c r="M134">
        <v>2.2599999999999998</v>
      </c>
      <c r="N134">
        <v>2.89</v>
      </c>
      <c r="O134">
        <v>2.74</v>
      </c>
      <c r="P134">
        <v>3.13</v>
      </c>
      <c r="Q134">
        <v>3.25</v>
      </c>
      <c r="R134" s="22">
        <v>2.9424999999999999</v>
      </c>
      <c r="S134" s="22">
        <v>2.7753999999999999</v>
      </c>
      <c r="T134" s="22">
        <v>2.7433000000000001</v>
      </c>
      <c r="U134" s="23">
        <v>3.0743</v>
      </c>
      <c r="V134" s="22">
        <v>2.9020642527999998</v>
      </c>
      <c r="W134" s="22">
        <v>2.8158464988</v>
      </c>
      <c r="X134" s="22">
        <v>2.8414968197000001</v>
      </c>
      <c r="Y134" s="22">
        <v>2.9706572159000002</v>
      </c>
      <c r="Z134" s="24" t="s">
        <v>558</v>
      </c>
      <c r="AA134" s="22" t="s">
        <v>551</v>
      </c>
      <c r="AB134" s="24" t="s">
        <v>558</v>
      </c>
      <c r="AC134" s="22">
        <v>58.068189887099997</v>
      </c>
      <c r="AD134" s="24" t="s">
        <v>552</v>
      </c>
      <c r="AE134" s="24">
        <v>6.0926481400000003E-2</v>
      </c>
      <c r="AF134" s="25">
        <v>6.0600000000000001E-2</v>
      </c>
      <c r="AG134" t="s">
        <v>482</v>
      </c>
      <c r="AH134" s="22">
        <v>107.8208048595</v>
      </c>
      <c r="AI134" s="22">
        <v>46.969696969700003</v>
      </c>
      <c r="AJ134" s="22">
        <v>-36.363636363600001</v>
      </c>
      <c r="AK134" s="36">
        <v>91700</v>
      </c>
      <c r="AL134" s="36">
        <v>89333</v>
      </c>
      <c r="AM134" s="26">
        <v>148900</v>
      </c>
      <c r="AN134" s="29">
        <v>232563</v>
      </c>
      <c r="AO134" s="29">
        <v>237122.66666666599</v>
      </c>
      <c r="AP134" s="30">
        <v>431591</v>
      </c>
      <c r="AQ134" s="24" t="s">
        <v>555</v>
      </c>
      <c r="AR134" s="24" t="s">
        <v>555</v>
      </c>
      <c r="AS134" s="24" t="s">
        <v>555</v>
      </c>
      <c r="AT134" s="27">
        <v>0.15529999999999999</v>
      </c>
      <c r="AU134" s="27">
        <v>0.1011</v>
      </c>
      <c r="AV134" s="27">
        <v>4.8099999999999997E-2</v>
      </c>
      <c r="AW134" s="24">
        <v>0</v>
      </c>
      <c r="AX134" s="24">
        <v>0</v>
      </c>
      <c r="AY134" s="24">
        <v>0</v>
      </c>
      <c r="AZ134" s="29">
        <v>337330</v>
      </c>
      <c r="BA134" s="29">
        <v>1198050</v>
      </c>
      <c r="BB134">
        <v>-0.02</v>
      </c>
      <c r="BC134" s="25">
        <v>0.8</v>
      </c>
      <c r="BD134">
        <v>-152.5</v>
      </c>
      <c r="BE134">
        <v>0</v>
      </c>
      <c r="BF134">
        <v>3.8125</v>
      </c>
      <c r="BG134">
        <v>0</v>
      </c>
    </row>
    <row r="135" spans="1:59" x14ac:dyDescent="0.35">
      <c r="A135" t="s">
        <v>490</v>
      </c>
      <c r="B135" s="35">
        <v>11322.02</v>
      </c>
      <c r="C135" s="18">
        <v>-148.84</v>
      </c>
      <c r="D135" s="19">
        <v>-1.2999999999999999E-2</v>
      </c>
      <c r="E135" s="35">
        <v>11455.69</v>
      </c>
      <c r="F135" s="35">
        <v>11322.02</v>
      </c>
      <c r="G135" s="35">
        <v>11455.69</v>
      </c>
      <c r="H135" s="16">
        <v>11470.86</v>
      </c>
      <c r="I135" s="16">
        <v>111926845</v>
      </c>
      <c r="J135" s="16">
        <v>1554762559.3399999</v>
      </c>
      <c r="K135" s="35">
        <v>-183539061.99990001</v>
      </c>
      <c r="L135" s="16">
        <v>12089.96</v>
      </c>
      <c r="M135" s="16">
        <v>10565.54</v>
      </c>
      <c r="N135" s="16">
        <v>11261.99</v>
      </c>
      <c r="O135" s="16">
        <v>10788.86</v>
      </c>
      <c r="P135" s="16">
        <v>11506.16</v>
      </c>
      <c r="Q135" s="16">
        <v>12089.96</v>
      </c>
      <c r="R135" s="30">
        <v>11672.343500000001</v>
      </c>
      <c r="S135" s="30">
        <v>11497.427</v>
      </c>
      <c r="T135" s="29">
        <v>11233.308300000001</v>
      </c>
      <c r="U135" s="29">
        <v>11184.599099999999</v>
      </c>
      <c r="V135" s="30">
        <v>11560.7559785461</v>
      </c>
      <c r="W135" s="30">
        <v>11489.340889380301</v>
      </c>
      <c r="X135" s="30">
        <v>11350.673264737999</v>
      </c>
      <c r="Y135" s="29">
        <v>11261.485699111199</v>
      </c>
      <c r="Z135" s="23" t="s">
        <v>480</v>
      </c>
      <c r="AA135" s="24" t="s">
        <v>558</v>
      </c>
      <c r="AB135" s="24" t="s">
        <v>558</v>
      </c>
      <c r="AC135" s="23">
        <v>38.543670651900001</v>
      </c>
      <c r="AD135" s="24" t="s">
        <v>552</v>
      </c>
      <c r="AE135" s="23">
        <v>-1.1489499211</v>
      </c>
      <c r="AF135" s="25">
        <v>1.2500000000000001E-2</v>
      </c>
      <c r="AG135" t="s">
        <v>481</v>
      </c>
      <c r="AH135" s="23">
        <v>-96.794253191899998</v>
      </c>
      <c r="AI135" s="24">
        <v>29.993114876900002</v>
      </c>
      <c r="AJ135" s="23">
        <v>-82.590664559299995</v>
      </c>
      <c r="AK135" s="36">
        <v>102174432</v>
      </c>
      <c r="AL135" s="36">
        <v>94587594</v>
      </c>
      <c r="AM135" s="36">
        <v>91462369</v>
      </c>
      <c r="AN135" s="29">
        <v>1262258587.312</v>
      </c>
      <c r="AO135" s="29">
        <v>1272164556.9726601</v>
      </c>
      <c r="AP135" s="29">
        <v>1311057316.7620001</v>
      </c>
      <c r="AQ135" s="23" t="s">
        <v>560</v>
      </c>
      <c r="AR135" s="24" t="s">
        <v>555</v>
      </c>
      <c r="AS135" s="24" t="s">
        <v>555</v>
      </c>
      <c r="AT135" s="27">
        <v>8.0999999999999996E-3</v>
      </c>
      <c r="AU135" s="28">
        <v>-3.9699999999999999E-2</v>
      </c>
      <c r="AV135" s="28">
        <v>-6.7000000000000002E-3</v>
      </c>
      <c r="AW135" s="30">
        <v>-734538996.4993</v>
      </c>
      <c r="AX135" s="30">
        <v>-1779613030.4998</v>
      </c>
      <c r="AY135" s="29">
        <v>781304699.99829996</v>
      </c>
      <c r="AZ135" s="29">
        <v>6924981934.9972</v>
      </c>
      <c r="BA135" s="29">
        <v>280027860.9957</v>
      </c>
      <c r="BB135">
        <v>0</v>
      </c>
      <c r="BC135" s="25">
        <v>0</v>
      </c>
      <c r="BD135">
        <v>0</v>
      </c>
      <c r="BE135">
        <v>0</v>
      </c>
      <c r="BF135">
        <v>0</v>
      </c>
      <c r="BG135">
        <v>0</v>
      </c>
    </row>
    <row r="136" spans="1:59" x14ac:dyDescent="0.35">
      <c r="A136" t="s">
        <v>213</v>
      </c>
      <c r="B136" s="31">
        <v>2.08</v>
      </c>
      <c r="C136" s="31">
        <v>0</v>
      </c>
      <c r="D136" s="32">
        <v>0</v>
      </c>
      <c r="E136" s="20">
        <v>2.1</v>
      </c>
      <c r="F136" s="31">
        <v>2.08</v>
      </c>
      <c r="G136" s="20">
        <v>2.2000000000000002</v>
      </c>
      <c r="H136">
        <v>2.08</v>
      </c>
      <c r="I136" s="16">
        <v>2838000</v>
      </c>
      <c r="J136" s="16">
        <v>6023730</v>
      </c>
      <c r="K136" s="21">
        <v>1193220</v>
      </c>
      <c r="L136">
        <v>2.7</v>
      </c>
      <c r="M136">
        <v>1.48</v>
      </c>
      <c r="N136">
        <v>1.92</v>
      </c>
      <c r="O136">
        <v>1.76</v>
      </c>
      <c r="P136">
        <v>2.44</v>
      </c>
      <c r="Q136">
        <v>2.5499999999999998</v>
      </c>
      <c r="R136" s="22">
        <v>1.9390000000000001</v>
      </c>
      <c r="S136" s="24">
        <v>2.08</v>
      </c>
      <c r="T136" s="22">
        <v>1.9992000000000001</v>
      </c>
      <c r="U136" s="22">
        <v>1.8877999999999999</v>
      </c>
      <c r="V136" s="22">
        <v>1.9936186371</v>
      </c>
      <c r="W136" s="22">
        <v>2.0093132713999999</v>
      </c>
      <c r="X136" s="22">
        <v>1.9890793935</v>
      </c>
      <c r="Y136" s="22">
        <v>1.9393696082</v>
      </c>
      <c r="Z136" s="22" t="s">
        <v>551</v>
      </c>
      <c r="AA136" s="23" t="s">
        <v>480</v>
      </c>
      <c r="AB136" s="22" t="s">
        <v>551</v>
      </c>
      <c r="AC136" s="22">
        <v>54.025345041500003</v>
      </c>
      <c r="AD136" s="24" t="s">
        <v>552</v>
      </c>
      <c r="AE136" s="24">
        <v>-1.53006679E-2</v>
      </c>
      <c r="AF136" s="25">
        <v>8.0199999999999994E-2</v>
      </c>
      <c r="AG136" t="s">
        <v>482</v>
      </c>
      <c r="AH136" s="22">
        <v>111.327701971</v>
      </c>
      <c r="AI136" s="24">
        <v>36.111111111100001</v>
      </c>
      <c r="AJ136" s="24">
        <v>-60.714285714299997</v>
      </c>
      <c r="AK136" s="26">
        <v>8558600</v>
      </c>
      <c r="AL136" s="26">
        <v>6044733</v>
      </c>
      <c r="AM136" s="26">
        <v>4967550</v>
      </c>
      <c r="AN136" s="30">
        <v>17245947</v>
      </c>
      <c r="AO136" s="30">
        <v>12116158</v>
      </c>
      <c r="AP136" s="30">
        <v>9914134</v>
      </c>
      <c r="AQ136" s="23" t="s">
        <v>570</v>
      </c>
      <c r="AR136" s="24" t="s">
        <v>555</v>
      </c>
      <c r="AS136" s="24" t="s">
        <v>555</v>
      </c>
      <c r="AT136" s="28">
        <v>-6.7299999999999999E-2</v>
      </c>
      <c r="AU136" s="27">
        <v>0.1429</v>
      </c>
      <c r="AV136" s="27">
        <v>4.7999999999999996E-3</v>
      </c>
      <c r="AW136" s="30">
        <v>-3937840.0002000001</v>
      </c>
      <c r="AX136" s="30">
        <v>-4644380.0001999997</v>
      </c>
      <c r="AY136" s="30">
        <v>-4500260.0000999998</v>
      </c>
      <c r="AZ136" s="30">
        <v>-31806690.000399999</v>
      </c>
      <c r="BA136" s="30">
        <v>-34213540.000500001</v>
      </c>
      <c r="BB136">
        <v>0</v>
      </c>
      <c r="BC136" s="25">
        <v>0</v>
      </c>
      <c r="BD136">
        <v>0</v>
      </c>
      <c r="BE136">
        <v>0</v>
      </c>
      <c r="BF136">
        <v>41.6</v>
      </c>
      <c r="BG136">
        <v>0</v>
      </c>
    </row>
    <row r="137" spans="1:59" x14ac:dyDescent="0.35">
      <c r="A137" t="s">
        <v>440</v>
      </c>
      <c r="B137" s="20">
        <v>8.31</v>
      </c>
      <c r="C137" s="20">
        <v>0.01</v>
      </c>
      <c r="D137" s="34">
        <v>1.1999999999999999E-3</v>
      </c>
      <c r="E137" s="31">
        <v>8.3000000000000007</v>
      </c>
      <c r="F137" s="31">
        <v>8.3000000000000007</v>
      </c>
      <c r="G137" s="20">
        <v>8.31</v>
      </c>
      <c r="H137">
        <v>8.3000000000000007</v>
      </c>
      <c r="I137" s="16">
        <v>19000</v>
      </c>
      <c r="J137" s="16">
        <v>157740</v>
      </c>
      <c r="K137" s="31">
        <v>0</v>
      </c>
      <c r="L137">
        <v>9.08</v>
      </c>
      <c r="M137">
        <v>8</v>
      </c>
      <c r="N137">
        <v>8.2899999999999991</v>
      </c>
      <c r="O137">
        <v>7.3</v>
      </c>
      <c r="P137">
        <v>8.32</v>
      </c>
      <c r="Q137">
        <v>8.68</v>
      </c>
      <c r="R137" s="22">
        <v>8.3055000000000003</v>
      </c>
      <c r="S137" s="23">
        <v>8.3260000000000005</v>
      </c>
      <c r="T137" s="23">
        <v>8.3477999999999994</v>
      </c>
      <c r="U137" s="23">
        <v>8.5335999999999999</v>
      </c>
      <c r="V137" s="22">
        <v>8.3082534689000003</v>
      </c>
      <c r="W137" s="23">
        <v>8.3259466729000007</v>
      </c>
      <c r="X137" s="23">
        <v>8.3795962633999999</v>
      </c>
      <c r="Y137" s="23">
        <v>8.5177036144000002</v>
      </c>
      <c r="Z137" s="24" t="s">
        <v>558</v>
      </c>
      <c r="AA137" s="24" t="s">
        <v>558</v>
      </c>
      <c r="AB137" s="24" t="s">
        <v>558</v>
      </c>
      <c r="AC137" s="23">
        <v>49.321741416499997</v>
      </c>
      <c r="AD137" s="24" t="s">
        <v>552</v>
      </c>
      <c r="AE137" s="24">
        <v>-7.8530163999999993E-3</v>
      </c>
      <c r="AF137" s="25">
        <v>3.8999999999999998E-3</v>
      </c>
      <c r="AG137" t="s">
        <v>481</v>
      </c>
      <c r="AH137" s="24">
        <v>24.691358024700001</v>
      </c>
      <c r="AI137" s="24">
        <v>76.190476190499993</v>
      </c>
      <c r="AJ137" s="22">
        <v>-14.285714285699999</v>
      </c>
      <c r="AK137" s="36">
        <v>16040</v>
      </c>
      <c r="AL137" s="26">
        <v>20920</v>
      </c>
      <c r="AM137" s="26">
        <v>20185</v>
      </c>
      <c r="AN137" s="29">
        <v>127756</v>
      </c>
      <c r="AO137" s="30">
        <v>170007.866666666</v>
      </c>
      <c r="AP137" s="30">
        <v>164868.45000000001</v>
      </c>
      <c r="AQ137" s="22" t="s">
        <v>556</v>
      </c>
      <c r="AR137" s="22" t="s">
        <v>581</v>
      </c>
      <c r="AS137" s="24" t="s">
        <v>555</v>
      </c>
      <c r="AT137" s="28">
        <v>-4.7999999999999996E-3</v>
      </c>
      <c r="AU137" s="27">
        <v>1.1999999999999999E-3</v>
      </c>
      <c r="AV137" s="27">
        <v>1.1999999999999999E-3</v>
      </c>
      <c r="AW137" s="24">
        <v>0</v>
      </c>
      <c r="AX137" s="30">
        <v>-43169</v>
      </c>
      <c r="AY137" s="30">
        <v>-170082</v>
      </c>
      <c r="AZ137" s="30">
        <v>-268440</v>
      </c>
      <c r="BA137" s="30">
        <v>-25972</v>
      </c>
      <c r="BB137">
        <v>0.14000000000000001</v>
      </c>
      <c r="BC137" s="25">
        <v>-6.6699999999999995E-2</v>
      </c>
      <c r="BD137">
        <v>59.357142857100001</v>
      </c>
      <c r="BE137">
        <v>0</v>
      </c>
      <c r="BF137">
        <v>5.5033112583000001</v>
      </c>
      <c r="BG137">
        <v>0</v>
      </c>
    </row>
    <row r="138" spans="1:59" x14ac:dyDescent="0.35">
      <c r="A138" t="s">
        <v>215</v>
      </c>
      <c r="B138" s="18">
        <v>12.84</v>
      </c>
      <c r="C138" s="18">
        <v>-0.84</v>
      </c>
      <c r="D138" s="19">
        <v>-6.1400000000000003E-2</v>
      </c>
      <c r="E138" s="31">
        <v>13.68</v>
      </c>
      <c r="F138" s="18">
        <v>12.82</v>
      </c>
      <c r="G138" s="31">
        <v>13.68</v>
      </c>
      <c r="H138">
        <v>13.68</v>
      </c>
      <c r="I138" s="16">
        <v>4800</v>
      </c>
      <c r="J138" s="16">
        <v>62340</v>
      </c>
      <c r="K138" s="31">
        <v>0</v>
      </c>
      <c r="L138">
        <v>16.5</v>
      </c>
      <c r="M138">
        <v>11</v>
      </c>
      <c r="N138">
        <v>12.68</v>
      </c>
      <c r="O138">
        <v>12.31</v>
      </c>
      <c r="P138">
        <v>13.75</v>
      </c>
      <c r="Q138">
        <v>14.6</v>
      </c>
      <c r="R138" s="23">
        <v>13.349</v>
      </c>
      <c r="S138" s="23">
        <v>13.2164</v>
      </c>
      <c r="T138" s="22">
        <v>12.734999999999999</v>
      </c>
      <c r="U138" s="22">
        <v>12.502700000000001</v>
      </c>
      <c r="V138" s="23">
        <v>13.3592229154</v>
      </c>
      <c r="W138" s="23">
        <v>13.2047336534</v>
      </c>
      <c r="X138" s="23">
        <v>12.9138568016</v>
      </c>
      <c r="Y138" s="22">
        <v>12.5768880354</v>
      </c>
      <c r="Z138" s="24" t="s">
        <v>558</v>
      </c>
      <c r="AA138" s="24" t="s">
        <v>558</v>
      </c>
      <c r="AB138" s="24" t="s">
        <v>558</v>
      </c>
      <c r="AC138" s="23">
        <v>44.3764013929</v>
      </c>
      <c r="AD138" s="24" t="s">
        <v>552</v>
      </c>
      <c r="AE138" s="24">
        <v>9.0465470999999999E-3</v>
      </c>
      <c r="AF138" s="25">
        <v>4.19E-2</v>
      </c>
      <c r="AG138" t="s">
        <v>552</v>
      </c>
      <c r="AH138" s="24">
        <v>-47.239509407900002</v>
      </c>
      <c r="AI138" s="24">
        <v>56</v>
      </c>
      <c r="AJ138" s="23">
        <v>-77.333333333300004</v>
      </c>
      <c r="AK138" s="26">
        <v>26640</v>
      </c>
      <c r="AL138" s="26">
        <v>20393</v>
      </c>
      <c r="AM138" s="26">
        <v>19320</v>
      </c>
      <c r="AN138" s="30">
        <v>360458</v>
      </c>
      <c r="AO138" s="30">
        <v>274660.8</v>
      </c>
      <c r="AP138" s="30">
        <v>258655</v>
      </c>
      <c r="AQ138" s="23" t="s">
        <v>553</v>
      </c>
      <c r="AR138" s="24" t="s">
        <v>555</v>
      </c>
      <c r="AS138" s="24" t="s">
        <v>555</v>
      </c>
      <c r="AT138" s="28">
        <v>-1.23E-2</v>
      </c>
      <c r="AU138" s="28">
        <v>-1.23E-2</v>
      </c>
      <c r="AV138" s="28">
        <v>-1.9800000000000002E-2</v>
      </c>
      <c r="AW138" s="29">
        <v>2740074</v>
      </c>
      <c r="AX138" s="29">
        <v>2753854</v>
      </c>
      <c r="AY138" s="29">
        <v>2767046</v>
      </c>
      <c r="AZ138" s="29">
        <v>2829166</v>
      </c>
      <c r="BA138" s="30">
        <v>-23228670</v>
      </c>
      <c r="BB138">
        <v>0.57999999999999996</v>
      </c>
      <c r="BC138" s="25">
        <v>-0.42570000000000002</v>
      </c>
      <c r="BD138">
        <v>22.137931034499999</v>
      </c>
      <c r="BE138">
        <v>0</v>
      </c>
      <c r="BF138">
        <v>1.6806282722999999</v>
      </c>
      <c r="BG138">
        <v>0</v>
      </c>
    </row>
    <row r="139" spans="1:59" x14ac:dyDescent="0.35">
      <c r="A139" t="s">
        <v>217</v>
      </c>
      <c r="B139" s="31">
        <v>0.72</v>
      </c>
      <c r="C139" s="31">
        <v>0</v>
      </c>
      <c r="D139" s="32">
        <v>0</v>
      </c>
      <c r="E139" s="18">
        <v>0.7</v>
      </c>
      <c r="F139" s="18">
        <v>0.7</v>
      </c>
      <c r="G139" s="20">
        <v>0.74</v>
      </c>
      <c r="H139">
        <v>0.72</v>
      </c>
      <c r="I139" s="16">
        <v>306000</v>
      </c>
      <c r="J139" s="16">
        <v>214470</v>
      </c>
      <c r="K139" s="31">
        <v>0</v>
      </c>
      <c r="L139">
        <v>1.4</v>
      </c>
      <c r="M139">
        <v>0.69</v>
      </c>
      <c r="N139">
        <v>0.7</v>
      </c>
      <c r="O139">
        <v>0.7</v>
      </c>
      <c r="P139">
        <v>0.73</v>
      </c>
      <c r="Q139">
        <v>0.8</v>
      </c>
      <c r="R139" s="23">
        <v>0.75600000000000001</v>
      </c>
      <c r="S139" s="23">
        <v>0.76039999999999996</v>
      </c>
      <c r="T139" s="23">
        <v>0.80130000000000001</v>
      </c>
      <c r="U139" s="23">
        <v>0.91069999999999995</v>
      </c>
      <c r="V139" s="23">
        <v>0.74738456320000002</v>
      </c>
      <c r="W139" s="23">
        <v>0.76820507589999998</v>
      </c>
      <c r="X139" s="23">
        <v>0.81232346089999996</v>
      </c>
      <c r="Y139" s="23">
        <v>0.89840967729999999</v>
      </c>
      <c r="Z139" s="23" t="s">
        <v>480</v>
      </c>
      <c r="AA139" s="24" t="s">
        <v>558</v>
      </c>
      <c r="AB139" s="23" t="s">
        <v>480</v>
      </c>
      <c r="AC139" s="23">
        <v>39.3468652221</v>
      </c>
      <c r="AD139" s="24" t="s">
        <v>552</v>
      </c>
      <c r="AE139" s="24">
        <v>-9.2990489000000006E-3</v>
      </c>
      <c r="AF139" s="25">
        <v>4.6600000000000003E-2</v>
      </c>
      <c r="AG139" t="s">
        <v>552</v>
      </c>
      <c r="AH139" s="23">
        <v>-102.4476406763</v>
      </c>
      <c r="AI139" s="22">
        <v>30</v>
      </c>
      <c r="AJ139" s="24">
        <v>-70</v>
      </c>
      <c r="AK139" s="36">
        <v>299500</v>
      </c>
      <c r="AL139" s="36">
        <v>246333</v>
      </c>
      <c r="AM139" s="36">
        <v>200350</v>
      </c>
      <c r="AN139" s="29">
        <v>172884</v>
      </c>
      <c r="AO139" s="29">
        <v>151200.66666666599</v>
      </c>
      <c r="AP139" s="29">
        <v>125262</v>
      </c>
      <c r="AQ139" s="24" t="s">
        <v>555</v>
      </c>
      <c r="AR139" s="24" t="s">
        <v>555</v>
      </c>
      <c r="AS139" s="24" t="s">
        <v>555</v>
      </c>
      <c r="AT139" s="28">
        <v>-2.7E-2</v>
      </c>
      <c r="AU139" s="28">
        <v>-6.4899999999999999E-2</v>
      </c>
      <c r="AV139" s="27">
        <v>2.86E-2</v>
      </c>
      <c r="AW139" s="24">
        <v>0</v>
      </c>
      <c r="AX139" s="24">
        <v>0</v>
      </c>
      <c r="AY139" s="29">
        <v>276900</v>
      </c>
      <c r="AZ139" s="29">
        <v>208460</v>
      </c>
      <c r="BA139" s="30">
        <v>-1779050.0001999999</v>
      </c>
      <c r="BB139">
        <v>7.0000000000000007E-2</v>
      </c>
      <c r="BC139" s="25">
        <v>0.16669999999999999</v>
      </c>
      <c r="BD139">
        <v>10.285714285699999</v>
      </c>
      <c r="BE139">
        <v>0</v>
      </c>
      <c r="BF139">
        <v>0.49655172409999998</v>
      </c>
      <c r="BG139">
        <v>0</v>
      </c>
    </row>
    <row r="140" spans="1:59" x14ac:dyDescent="0.35">
      <c r="A140" t="s">
        <v>219</v>
      </c>
      <c r="B140" s="18">
        <v>0.13300000000000001</v>
      </c>
      <c r="C140" s="18">
        <v>-3.0000000000000001E-3</v>
      </c>
      <c r="D140" s="19">
        <v>-2.2100000000000002E-2</v>
      </c>
      <c r="E140" s="31">
        <v>0.13600000000000001</v>
      </c>
      <c r="F140" s="18">
        <v>0.13300000000000001</v>
      </c>
      <c r="G140" s="31">
        <v>0.13600000000000001</v>
      </c>
      <c r="H140">
        <v>0.13600000000000001</v>
      </c>
      <c r="I140" s="16">
        <v>13110000</v>
      </c>
      <c r="J140" s="16">
        <v>1751910</v>
      </c>
      <c r="K140" s="21">
        <v>124950</v>
      </c>
      <c r="L140">
        <v>0.20499999999999999</v>
      </c>
      <c r="M140">
        <v>0.13300000000000001</v>
      </c>
      <c r="N140">
        <v>0.13300000000000001</v>
      </c>
      <c r="O140">
        <v>0.13300000000000001</v>
      </c>
      <c r="P140">
        <v>0.13900000000000001</v>
      </c>
      <c r="Q140">
        <v>0.154</v>
      </c>
      <c r="R140" s="23">
        <v>0.14069999999999999</v>
      </c>
      <c r="S140" s="23">
        <v>0.14136000000000001</v>
      </c>
      <c r="T140" s="23">
        <v>0.14713999999999999</v>
      </c>
      <c r="U140" s="23">
        <v>0.163295</v>
      </c>
      <c r="V140" s="23">
        <v>0.1393940293</v>
      </c>
      <c r="W140" s="23">
        <v>0.14221781050000001</v>
      </c>
      <c r="X140" s="23">
        <v>0.1485526938</v>
      </c>
      <c r="Y140" s="23">
        <v>0.16271434940000001</v>
      </c>
      <c r="Z140" s="23" t="s">
        <v>480</v>
      </c>
      <c r="AA140" s="24" t="s">
        <v>558</v>
      </c>
      <c r="AB140" s="23" t="s">
        <v>480</v>
      </c>
      <c r="AC140" s="23">
        <v>37.137951516000001</v>
      </c>
      <c r="AD140" s="24" t="s">
        <v>552</v>
      </c>
      <c r="AE140" s="24">
        <v>-8.5417420000000004E-4</v>
      </c>
      <c r="AF140" s="25">
        <v>3.2099999999999997E-2</v>
      </c>
      <c r="AG140" t="s">
        <v>552</v>
      </c>
      <c r="AH140" s="23">
        <v>-140.88669950740001</v>
      </c>
      <c r="AI140" s="24">
        <v>8.3333333333000006</v>
      </c>
      <c r="AJ140" s="23">
        <v>-100</v>
      </c>
      <c r="AK140" s="36">
        <v>8767000</v>
      </c>
      <c r="AL140" s="26">
        <v>15499333</v>
      </c>
      <c r="AM140" s="36">
        <v>12894500</v>
      </c>
      <c r="AN140" s="29">
        <v>1073142</v>
      </c>
      <c r="AO140" s="30">
        <v>2149196.66666666</v>
      </c>
      <c r="AP140" s="29">
        <v>1791124.5</v>
      </c>
      <c r="AQ140" s="23" t="s">
        <v>560</v>
      </c>
      <c r="AR140" s="24" t="s">
        <v>555</v>
      </c>
      <c r="AS140" s="23" t="s">
        <v>680</v>
      </c>
      <c r="AT140" s="28">
        <v>-5.67E-2</v>
      </c>
      <c r="AU140" s="28">
        <v>-6.3399999999999998E-2</v>
      </c>
      <c r="AV140" s="28">
        <v>-1.4800000000000001E-2</v>
      </c>
      <c r="AW140" s="29">
        <v>221070</v>
      </c>
      <c r="AX140" s="29">
        <v>254269.99890000001</v>
      </c>
      <c r="AY140" s="29">
        <v>229109.99900000001</v>
      </c>
      <c r="AZ140" s="29">
        <v>1427169.9983999999</v>
      </c>
      <c r="BA140" s="29">
        <v>6857439.9976000004</v>
      </c>
      <c r="BB140">
        <v>0</v>
      </c>
      <c r="BC140" s="25">
        <v>0</v>
      </c>
      <c r="BD140">
        <v>0</v>
      </c>
      <c r="BE140">
        <v>0</v>
      </c>
      <c r="BF140">
        <v>-6.65</v>
      </c>
      <c r="BG140">
        <v>0</v>
      </c>
    </row>
    <row r="141" spans="1:59" x14ac:dyDescent="0.35">
      <c r="A141" t="s">
        <v>221</v>
      </c>
      <c r="B141" s="18">
        <v>1.47</v>
      </c>
      <c r="C141" s="18">
        <v>-7.0000000000000007E-2</v>
      </c>
      <c r="D141" s="19">
        <v>-4.5499999999999999E-2</v>
      </c>
      <c r="E141" s="31">
        <v>1.54</v>
      </c>
      <c r="F141" s="18">
        <v>1.46</v>
      </c>
      <c r="G141" s="31">
        <v>1.54</v>
      </c>
      <c r="H141">
        <v>1.54</v>
      </c>
      <c r="I141" s="16">
        <v>615000</v>
      </c>
      <c r="J141" s="16">
        <v>911540</v>
      </c>
      <c r="K141" s="35">
        <v>-3360</v>
      </c>
      <c r="L141">
        <v>1.87</v>
      </c>
      <c r="M141">
        <v>1.25</v>
      </c>
      <c r="N141">
        <v>1.46</v>
      </c>
      <c r="O141">
        <v>1.39</v>
      </c>
      <c r="P141">
        <v>1.56</v>
      </c>
      <c r="Q141">
        <v>1.74</v>
      </c>
      <c r="R141" s="23">
        <v>1.5640000000000001</v>
      </c>
      <c r="S141" s="22">
        <v>1.4690000000000001</v>
      </c>
      <c r="T141" s="22">
        <v>1.4175</v>
      </c>
      <c r="U141" s="22">
        <v>1.4014</v>
      </c>
      <c r="V141" s="23">
        <v>1.5369775026000001</v>
      </c>
      <c r="W141" s="23">
        <v>1.487971817</v>
      </c>
      <c r="X141" s="22">
        <v>1.4452024461999999</v>
      </c>
      <c r="Y141" s="22">
        <v>1.4200322216000001</v>
      </c>
      <c r="Z141" s="23" t="s">
        <v>480</v>
      </c>
      <c r="AA141" s="22" t="s">
        <v>551</v>
      </c>
      <c r="AB141" s="24" t="s">
        <v>558</v>
      </c>
      <c r="AC141" s="23">
        <v>44.535128593300001</v>
      </c>
      <c r="AD141" s="24" t="s">
        <v>552</v>
      </c>
      <c r="AE141" s="24">
        <v>3.39001284E-2</v>
      </c>
      <c r="AF141" s="25">
        <v>5.8599999999999999E-2</v>
      </c>
      <c r="AG141" t="s">
        <v>482</v>
      </c>
      <c r="AH141" s="23">
        <v>-89.786135693199995</v>
      </c>
      <c r="AI141" s="24">
        <v>20.6228956229</v>
      </c>
      <c r="AJ141" s="23">
        <v>-90.909090909100001</v>
      </c>
      <c r="AK141" s="26">
        <v>1812800</v>
      </c>
      <c r="AL141" s="26">
        <v>2338200</v>
      </c>
      <c r="AM141" s="26">
        <v>2472700</v>
      </c>
      <c r="AN141" s="30">
        <v>2160295</v>
      </c>
      <c r="AO141" s="30">
        <v>3319486.66666666</v>
      </c>
      <c r="AP141" s="30">
        <v>3614775</v>
      </c>
      <c r="AQ141" s="23" t="s">
        <v>553</v>
      </c>
      <c r="AR141" s="23" t="s">
        <v>554</v>
      </c>
      <c r="AS141" s="24" t="s">
        <v>555</v>
      </c>
      <c r="AT141" s="27">
        <v>0.05</v>
      </c>
      <c r="AU141" s="28">
        <v>-0.125</v>
      </c>
      <c r="AV141" s="28">
        <v>-3.2899999999999999E-2</v>
      </c>
      <c r="AW141" s="30">
        <v>-60510</v>
      </c>
      <c r="AX141" s="29">
        <v>520390</v>
      </c>
      <c r="AY141" s="29">
        <v>460489.9999</v>
      </c>
      <c r="AZ141" s="29">
        <v>1314669.9998999999</v>
      </c>
      <c r="BA141" s="30">
        <v>-58919.999799999998</v>
      </c>
      <c r="BB141">
        <v>-0.06</v>
      </c>
      <c r="BC141" s="25">
        <v>0.84209999999999996</v>
      </c>
      <c r="BD141">
        <v>-24.5</v>
      </c>
      <c r="BE141">
        <v>0</v>
      </c>
      <c r="BF141">
        <v>1.3243243243</v>
      </c>
      <c r="BG141">
        <v>0</v>
      </c>
    </row>
    <row r="142" spans="1:59" x14ac:dyDescent="0.35">
      <c r="A142" t="s">
        <v>465</v>
      </c>
      <c r="B142" s="20">
        <v>3.3</v>
      </c>
      <c r="C142" s="20">
        <v>0.01</v>
      </c>
      <c r="D142" s="34">
        <v>3.0000000000000001E-3</v>
      </c>
      <c r="E142" s="18">
        <v>3.27</v>
      </c>
      <c r="F142" s="18">
        <v>3.27</v>
      </c>
      <c r="G142" s="20">
        <v>3.3</v>
      </c>
      <c r="H142">
        <v>3.29</v>
      </c>
      <c r="I142" s="16">
        <v>28000</v>
      </c>
      <c r="J142" s="16">
        <v>91730</v>
      </c>
      <c r="K142" s="31">
        <v>0</v>
      </c>
      <c r="L142">
        <v>3.95</v>
      </c>
      <c r="M142">
        <v>2.9</v>
      </c>
      <c r="N142">
        <v>3.26</v>
      </c>
      <c r="O142">
        <v>3.16</v>
      </c>
      <c r="P142">
        <v>3.61</v>
      </c>
      <c r="Q142">
        <v>3.84</v>
      </c>
      <c r="R142" s="23">
        <v>3.3610000000000002</v>
      </c>
      <c r="S142" s="22">
        <v>3.2566000000000002</v>
      </c>
      <c r="T142" s="22">
        <v>3.2248000000000001</v>
      </c>
      <c r="U142" s="23">
        <v>3.3280500000000002</v>
      </c>
      <c r="V142" s="23">
        <v>3.3651839291000001</v>
      </c>
      <c r="W142" s="22">
        <v>3.2970174028999999</v>
      </c>
      <c r="X142" s="22">
        <v>3.2657510346</v>
      </c>
      <c r="Y142" s="22">
        <v>3.2613859165000001</v>
      </c>
      <c r="Z142" s="22" t="s">
        <v>551</v>
      </c>
      <c r="AA142" s="22" t="s">
        <v>551</v>
      </c>
      <c r="AB142" s="24" t="s">
        <v>558</v>
      </c>
      <c r="AC142" s="23">
        <v>47.814098135499997</v>
      </c>
      <c r="AD142" s="24" t="s">
        <v>552</v>
      </c>
      <c r="AE142" s="24">
        <v>5.1352200700000003E-2</v>
      </c>
      <c r="AF142" s="25">
        <v>5.4300000000000001E-2</v>
      </c>
      <c r="AG142" t="s">
        <v>482</v>
      </c>
      <c r="AH142" s="24">
        <v>-45.0699505738</v>
      </c>
      <c r="AI142" s="23">
        <v>41.3986928104</v>
      </c>
      <c r="AJ142" s="24">
        <v>-66</v>
      </c>
      <c r="AK142" s="26">
        <v>228000</v>
      </c>
      <c r="AL142" s="26">
        <v>160267</v>
      </c>
      <c r="AM142" s="26">
        <v>133650</v>
      </c>
      <c r="AN142" s="30">
        <v>315671</v>
      </c>
      <c r="AO142" s="30">
        <v>237826.66666666599</v>
      </c>
      <c r="AP142" s="30">
        <v>222819</v>
      </c>
      <c r="AQ142" s="22" t="s">
        <v>556</v>
      </c>
      <c r="AR142" s="24" t="s">
        <v>555</v>
      </c>
      <c r="AS142" s="24" t="s">
        <v>555</v>
      </c>
      <c r="AT142" s="27">
        <v>7.4899999999999994E-2</v>
      </c>
      <c r="AU142" s="27">
        <v>3.0000000000000001E-3</v>
      </c>
      <c r="AV142" s="28">
        <v>-7.0400000000000004E-2</v>
      </c>
      <c r="AW142" s="24">
        <v>0</v>
      </c>
      <c r="AX142" s="24">
        <v>0</v>
      </c>
      <c r="AY142" s="29">
        <v>36890</v>
      </c>
      <c r="AZ142" s="30">
        <v>-80970</v>
      </c>
      <c r="BA142" s="29">
        <v>690580</v>
      </c>
      <c r="BB142">
        <v>-0.01</v>
      </c>
      <c r="BC142" s="25">
        <v>0</v>
      </c>
      <c r="BD142">
        <v>-330</v>
      </c>
      <c r="BE142">
        <v>0</v>
      </c>
      <c r="BF142">
        <v>-27.5</v>
      </c>
      <c r="BG142">
        <v>0</v>
      </c>
    </row>
    <row r="143" spans="1:59" x14ac:dyDescent="0.35">
      <c r="A143" t="s">
        <v>223</v>
      </c>
      <c r="B143" s="18">
        <v>282</v>
      </c>
      <c r="C143" s="18">
        <v>-4</v>
      </c>
      <c r="D143" s="19">
        <v>-1.4E-2</v>
      </c>
      <c r="E143" s="18">
        <v>285.60000000000002</v>
      </c>
      <c r="F143" s="18">
        <v>282</v>
      </c>
      <c r="G143" s="31">
        <v>286</v>
      </c>
      <c r="H143">
        <v>286</v>
      </c>
      <c r="I143" s="16">
        <v>442680</v>
      </c>
      <c r="J143" s="16">
        <v>125695768</v>
      </c>
      <c r="K143" s="21">
        <v>1820258</v>
      </c>
      <c r="L143">
        <v>295</v>
      </c>
      <c r="M143">
        <v>182.1</v>
      </c>
      <c r="N143">
        <v>276.5</v>
      </c>
      <c r="O143">
        <v>254.4</v>
      </c>
      <c r="P143">
        <v>288.5</v>
      </c>
      <c r="Q143">
        <v>294.5</v>
      </c>
      <c r="R143" s="23">
        <v>286.39</v>
      </c>
      <c r="S143" s="22">
        <v>268.66000000000003</v>
      </c>
      <c r="T143" s="22">
        <v>258.77199999999999</v>
      </c>
      <c r="U143" s="22">
        <v>239.15600000000001</v>
      </c>
      <c r="V143" s="23">
        <v>282.69535066039998</v>
      </c>
      <c r="W143" s="22">
        <v>272.83778234009998</v>
      </c>
      <c r="X143" s="22">
        <v>260.87457250630001</v>
      </c>
      <c r="Y143" s="22">
        <v>246.83222076499999</v>
      </c>
      <c r="Z143" s="24" t="s">
        <v>558</v>
      </c>
      <c r="AA143" s="22" t="s">
        <v>551</v>
      </c>
      <c r="AB143" s="24" t="s">
        <v>558</v>
      </c>
      <c r="AC143" s="23">
        <v>51.744227819000002</v>
      </c>
      <c r="AD143" s="24" t="s">
        <v>552</v>
      </c>
      <c r="AE143" s="23">
        <v>5.3005445677000003</v>
      </c>
      <c r="AF143" s="25">
        <v>2.5999999999999999E-2</v>
      </c>
      <c r="AG143" t="s">
        <v>481</v>
      </c>
      <c r="AH143" s="23">
        <v>-58.376511226300003</v>
      </c>
      <c r="AI143" s="24">
        <v>62.801932367100001</v>
      </c>
      <c r="AJ143" s="23">
        <v>-45.652173912999999</v>
      </c>
      <c r="AK143" s="26">
        <v>671122</v>
      </c>
      <c r="AL143" s="26">
        <v>722814</v>
      </c>
      <c r="AM143" s="26">
        <v>704580</v>
      </c>
      <c r="AN143" s="30">
        <v>169746856.19999999</v>
      </c>
      <c r="AO143" s="30">
        <v>191923287.46666601</v>
      </c>
      <c r="AP143" s="30">
        <v>190413597.40000001</v>
      </c>
      <c r="AQ143" s="23" t="s">
        <v>553</v>
      </c>
      <c r="AR143" s="24" t="s">
        <v>555</v>
      </c>
      <c r="AS143" s="24" t="s">
        <v>555</v>
      </c>
      <c r="AT143" s="27">
        <v>0.11459999999999999</v>
      </c>
      <c r="AU143" s="28">
        <v>-9.7999999999999997E-3</v>
      </c>
      <c r="AV143" s="28">
        <v>-1.0500000000000001E-2</v>
      </c>
      <c r="AW143" s="30">
        <v>-219844288</v>
      </c>
      <c r="AX143" s="30">
        <v>-448674118</v>
      </c>
      <c r="AY143" s="29">
        <v>616060786.00039995</v>
      </c>
      <c r="AZ143" s="29">
        <v>149032276.00080001</v>
      </c>
      <c r="BA143" s="29">
        <v>332653650.00080001</v>
      </c>
      <c r="BB143">
        <v>6.38</v>
      </c>
      <c r="BC143" s="25">
        <v>0.25340000000000001</v>
      </c>
      <c r="BD143">
        <v>44.200626959200001</v>
      </c>
      <c r="BE143">
        <v>0</v>
      </c>
      <c r="BF143">
        <v>7.7323827804</v>
      </c>
      <c r="BG143">
        <v>0</v>
      </c>
    </row>
    <row r="144" spans="1:59" x14ac:dyDescent="0.35">
      <c r="A144" t="s">
        <v>225</v>
      </c>
      <c r="B144" s="18">
        <v>74.55</v>
      </c>
      <c r="C144" s="18">
        <v>-1.5</v>
      </c>
      <c r="D144" s="19">
        <v>-1.9699999999999999E-2</v>
      </c>
      <c r="E144" s="18">
        <v>76</v>
      </c>
      <c r="F144" s="18">
        <v>74.55</v>
      </c>
      <c r="G144" s="20">
        <v>76.400000000000006</v>
      </c>
      <c r="H144">
        <v>76.05</v>
      </c>
      <c r="I144" s="16">
        <v>1647480</v>
      </c>
      <c r="J144" s="16">
        <v>123829579.5</v>
      </c>
      <c r="K144" s="35">
        <v>-14685180</v>
      </c>
      <c r="L144">
        <v>87.15</v>
      </c>
      <c r="M144">
        <v>66.55</v>
      </c>
      <c r="N144">
        <v>73.849999999999994</v>
      </c>
      <c r="O144">
        <v>71.680000000000007</v>
      </c>
      <c r="P144">
        <v>76.28</v>
      </c>
      <c r="Q144">
        <v>79.680000000000007</v>
      </c>
      <c r="R144" s="23">
        <v>75.822500000000005</v>
      </c>
      <c r="S144" s="23">
        <v>75.195999999999998</v>
      </c>
      <c r="T144" s="23">
        <v>74.988</v>
      </c>
      <c r="U144" s="23">
        <v>76.722750000000005</v>
      </c>
      <c r="V144" s="23">
        <v>75.522160407900003</v>
      </c>
      <c r="W144" s="23">
        <v>75.378307790700006</v>
      </c>
      <c r="X144" s="23">
        <v>75.299262212100004</v>
      </c>
      <c r="Y144" s="23">
        <v>75.767797611899994</v>
      </c>
      <c r="Z144" s="23" t="s">
        <v>480</v>
      </c>
      <c r="AA144" s="24" t="s">
        <v>558</v>
      </c>
      <c r="AB144" s="24" t="s">
        <v>558</v>
      </c>
      <c r="AC144" s="23">
        <v>46.164694602700003</v>
      </c>
      <c r="AD144" s="24" t="s">
        <v>552</v>
      </c>
      <c r="AE144" s="24">
        <v>-0.2452460427</v>
      </c>
      <c r="AF144" s="25">
        <v>2.7799999999999998E-2</v>
      </c>
      <c r="AG144" t="s">
        <v>481</v>
      </c>
      <c r="AH144" s="24">
        <v>-26.6330556773</v>
      </c>
      <c r="AI144" s="22">
        <v>60.475912975900002</v>
      </c>
      <c r="AJ144" s="23">
        <v>-53.636363636399999</v>
      </c>
      <c r="AK144" s="36">
        <v>1595352</v>
      </c>
      <c r="AL144" s="26">
        <v>1826297</v>
      </c>
      <c r="AM144" s="26">
        <v>1787872</v>
      </c>
      <c r="AN144" s="29">
        <v>106373682.90000001</v>
      </c>
      <c r="AO144" s="30">
        <v>128335598.833333</v>
      </c>
      <c r="AP144" s="30">
        <v>128798969.55</v>
      </c>
      <c r="AQ144" s="23" t="s">
        <v>553</v>
      </c>
      <c r="AR144" s="24" t="s">
        <v>555</v>
      </c>
      <c r="AS144" s="24" t="s">
        <v>555</v>
      </c>
      <c r="AT144" s="27">
        <v>3.4000000000000002E-2</v>
      </c>
      <c r="AU144" s="28">
        <v>-2.5499999999999998E-2</v>
      </c>
      <c r="AV144" s="28">
        <v>-1.26E-2</v>
      </c>
      <c r="AW144" s="30">
        <v>-202231358.5</v>
      </c>
      <c r="AX144" s="30">
        <v>-943410237.50020003</v>
      </c>
      <c r="AY144" s="30">
        <v>-1064876176.5002</v>
      </c>
      <c r="AZ144" s="30">
        <v>-1081147030.0006001</v>
      </c>
      <c r="BA144" s="30">
        <v>-1380546453.9979999</v>
      </c>
      <c r="BB144">
        <v>2.97</v>
      </c>
      <c r="BC144" s="25">
        <v>-7.7600000000000002E-2</v>
      </c>
      <c r="BD144">
        <v>25.101010101</v>
      </c>
      <c r="BE144">
        <v>0</v>
      </c>
      <c r="BF144">
        <v>2.0307818033</v>
      </c>
      <c r="BG144">
        <v>0</v>
      </c>
    </row>
    <row r="145" spans="1:59" x14ac:dyDescent="0.35">
      <c r="A145" t="s">
        <v>227</v>
      </c>
      <c r="B145" s="18">
        <v>4.91</v>
      </c>
      <c r="C145" s="18">
        <v>-0.94</v>
      </c>
      <c r="D145" s="19">
        <v>-0.16070000000000001</v>
      </c>
      <c r="E145" s="18">
        <v>4.8099999999999996</v>
      </c>
      <c r="F145" s="18">
        <v>4.8099999999999996</v>
      </c>
      <c r="G145" s="18">
        <v>4.91</v>
      </c>
      <c r="H145">
        <v>5.85</v>
      </c>
      <c r="I145" s="16">
        <v>6000</v>
      </c>
      <c r="J145" s="16">
        <v>29260</v>
      </c>
      <c r="K145" s="31">
        <v>0</v>
      </c>
      <c r="L145">
        <v>7.95</v>
      </c>
      <c r="M145">
        <v>4</v>
      </c>
      <c r="N145">
        <v>4.8600000000000003</v>
      </c>
      <c r="O145">
        <v>4.7</v>
      </c>
      <c r="P145">
        <v>6.02</v>
      </c>
      <c r="Q145">
        <v>7.04</v>
      </c>
      <c r="R145" s="23">
        <v>5.4050000000000002</v>
      </c>
      <c r="S145" s="23">
        <v>5.4043999999999999</v>
      </c>
      <c r="T145" s="23">
        <v>5.2074999999999996</v>
      </c>
      <c r="U145" s="23">
        <v>4.9539</v>
      </c>
      <c r="V145" s="23">
        <v>5.3411513809000004</v>
      </c>
      <c r="W145" s="23">
        <v>5.3527588598999998</v>
      </c>
      <c r="X145" s="23">
        <v>5.2458884068999998</v>
      </c>
      <c r="Y145" s="23">
        <v>5.0791286802000002</v>
      </c>
      <c r="Z145" s="23" t="s">
        <v>480</v>
      </c>
      <c r="AA145" s="24" t="s">
        <v>558</v>
      </c>
      <c r="AB145" s="24" t="s">
        <v>558</v>
      </c>
      <c r="AC145" s="23">
        <v>43.985391789799998</v>
      </c>
      <c r="AD145" s="24" t="s">
        <v>552</v>
      </c>
      <c r="AE145" s="24">
        <v>-5.5441059399999999E-2</v>
      </c>
      <c r="AF145" s="25">
        <v>7.9200000000000007E-2</v>
      </c>
      <c r="AG145" t="s">
        <v>482</v>
      </c>
      <c r="AH145" s="23">
        <v>-129.1168091168</v>
      </c>
      <c r="AI145" s="24">
        <v>0</v>
      </c>
      <c r="AJ145" s="23">
        <v>-92.805755395700004</v>
      </c>
      <c r="AK145" s="26">
        <v>6660</v>
      </c>
      <c r="AL145" s="36">
        <v>5613</v>
      </c>
      <c r="AM145" s="26">
        <v>12515</v>
      </c>
      <c r="AN145" s="30">
        <v>33789.9</v>
      </c>
      <c r="AO145" s="29">
        <v>29230.866666666701</v>
      </c>
      <c r="AP145" s="30">
        <v>69951.05</v>
      </c>
      <c r="AQ145" s="22" t="s">
        <v>556</v>
      </c>
      <c r="AR145" s="24" t="s">
        <v>555</v>
      </c>
      <c r="AS145" s="24" t="s">
        <v>555</v>
      </c>
      <c r="AT145" s="28">
        <v>-0.1817</v>
      </c>
      <c r="AU145" s="28">
        <v>-7.5300000000000006E-2</v>
      </c>
      <c r="AV145" s="28">
        <v>-1.01E-2</v>
      </c>
      <c r="AW145" s="24">
        <v>0</v>
      </c>
      <c r="AX145" s="24">
        <v>0</v>
      </c>
      <c r="AY145" s="29">
        <v>38880</v>
      </c>
      <c r="AZ145" s="30">
        <v>-52509.999900000003</v>
      </c>
      <c r="BA145" s="29">
        <v>92919.000499999995</v>
      </c>
      <c r="BB145">
        <v>1.1100000000000001</v>
      </c>
      <c r="BC145" s="25">
        <v>0.30590000000000001</v>
      </c>
      <c r="BD145">
        <v>4.4234234234000001</v>
      </c>
      <c r="BE145">
        <v>0</v>
      </c>
      <c r="BF145">
        <v>0.66984993179999996</v>
      </c>
      <c r="BG145">
        <v>0</v>
      </c>
    </row>
    <row r="146" spans="1:59" x14ac:dyDescent="0.35">
      <c r="A146" t="s">
        <v>229</v>
      </c>
      <c r="B146" s="31">
        <v>4.29</v>
      </c>
      <c r="C146" s="31">
        <v>0</v>
      </c>
      <c r="D146" s="32">
        <v>0</v>
      </c>
      <c r="E146" s="31">
        <v>4.29</v>
      </c>
      <c r="F146" s="31">
        <v>4.29</v>
      </c>
      <c r="G146" s="31">
        <v>4.29</v>
      </c>
      <c r="H146">
        <v>4.29</v>
      </c>
      <c r="I146" s="16">
        <v>1000</v>
      </c>
      <c r="J146" s="16">
        <v>4290</v>
      </c>
      <c r="K146" s="31">
        <v>0</v>
      </c>
      <c r="L146">
        <v>5.61</v>
      </c>
      <c r="M146">
        <v>4.01</v>
      </c>
      <c r="N146">
        <v>4.2300000000000004</v>
      </c>
      <c r="O146">
        <v>4.03</v>
      </c>
      <c r="P146">
        <v>4.88</v>
      </c>
      <c r="Q146">
        <v>5.6</v>
      </c>
      <c r="R146" s="23">
        <v>4.4204999999999997</v>
      </c>
      <c r="S146" s="23">
        <v>4.2939999999999996</v>
      </c>
      <c r="T146" s="23">
        <v>4.4991000000000003</v>
      </c>
      <c r="U146" s="23">
        <v>4.5146499999999996</v>
      </c>
      <c r="V146" s="23">
        <v>4.4206817075</v>
      </c>
      <c r="W146" s="23">
        <v>4.3758968296000003</v>
      </c>
      <c r="X146" s="23">
        <v>4.4117568571000003</v>
      </c>
      <c r="Y146" s="23">
        <v>4.3063361072999999</v>
      </c>
      <c r="Z146" s="22" t="s">
        <v>551</v>
      </c>
      <c r="AA146" s="24" t="s">
        <v>558</v>
      </c>
      <c r="AB146" s="23" t="s">
        <v>480</v>
      </c>
      <c r="AC146" s="23">
        <v>47.4767466642</v>
      </c>
      <c r="AD146" s="24" t="s">
        <v>552</v>
      </c>
      <c r="AE146" s="24">
        <v>8.8007004200000002E-2</v>
      </c>
      <c r="AF146" s="25">
        <v>3.9899999999999998E-2</v>
      </c>
      <c r="AG146" t="s">
        <v>552</v>
      </c>
      <c r="AH146" s="24">
        <v>-27.462519265800001</v>
      </c>
      <c r="AI146" s="23">
        <v>24.742268041199999</v>
      </c>
      <c r="AJ146" s="24">
        <v>-73.195876288700006</v>
      </c>
      <c r="AK146" s="26">
        <v>2500</v>
      </c>
      <c r="AL146" s="26">
        <v>7467</v>
      </c>
      <c r="AM146" s="26">
        <v>6050</v>
      </c>
      <c r="AN146" s="30">
        <v>11222</v>
      </c>
      <c r="AO146" s="30">
        <v>31789.333333333299</v>
      </c>
      <c r="AP146" s="30">
        <v>25713.5</v>
      </c>
      <c r="AQ146" s="22" t="s">
        <v>556</v>
      </c>
      <c r="AR146" s="22" t="s">
        <v>557</v>
      </c>
      <c r="AS146" s="22" t="s">
        <v>569</v>
      </c>
      <c r="AT146" s="27">
        <v>6.4500000000000002E-2</v>
      </c>
      <c r="AU146" s="27">
        <v>1.4200000000000001E-2</v>
      </c>
      <c r="AV146" s="33">
        <v>0</v>
      </c>
      <c r="AW146" s="29">
        <v>4880</v>
      </c>
      <c r="AX146" s="29">
        <v>43780</v>
      </c>
      <c r="AY146" s="29">
        <v>56100</v>
      </c>
      <c r="AZ146" s="30">
        <v>-357560</v>
      </c>
      <c r="BA146" s="30">
        <v>-1935951</v>
      </c>
      <c r="BB146">
        <v>0.01</v>
      </c>
      <c r="BC146" s="25">
        <v>1.2</v>
      </c>
      <c r="BD146">
        <v>429</v>
      </c>
      <c r="BE146">
        <v>0</v>
      </c>
      <c r="BF146">
        <v>1.2543859649</v>
      </c>
      <c r="BG146">
        <v>0</v>
      </c>
    </row>
    <row r="147" spans="1:59" x14ac:dyDescent="0.35">
      <c r="A147" t="s">
        <v>631</v>
      </c>
      <c r="B147" s="18">
        <v>5.31</v>
      </c>
      <c r="C147" s="18">
        <v>-0.01</v>
      </c>
      <c r="D147" s="19">
        <v>-1.9E-3</v>
      </c>
      <c r="E147" s="31">
        <v>5.32</v>
      </c>
      <c r="F147" s="18">
        <v>5.31</v>
      </c>
      <c r="G147" s="31">
        <v>5.32</v>
      </c>
      <c r="H147">
        <v>5.32</v>
      </c>
      <c r="I147" s="16">
        <v>11300</v>
      </c>
      <c r="J147" s="16">
        <v>60010</v>
      </c>
      <c r="K147" s="31">
        <v>0</v>
      </c>
      <c r="L147">
        <v>6.88</v>
      </c>
      <c r="M147">
        <v>4.32</v>
      </c>
      <c r="N147">
        <v>5.28</v>
      </c>
      <c r="O147">
        <v>5.07</v>
      </c>
      <c r="P147">
        <v>5.38</v>
      </c>
      <c r="Q147">
        <v>6.24</v>
      </c>
      <c r="R147" s="23">
        <v>5.4414999999999996</v>
      </c>
      <c r="S147" s="23">
        <v>5.343</v>
      </c>
      <c r="T147" s="23">
        <v>5.375</v>
      </c>
      <c r="U147" s="23">
        <v>5.4401999999999999</v>
      </c>
      <c r="V147" s="23">
        <v>5.4417002145</v>
      </c>
      <c r="W147" s="23">
        <v>5.4076167340000003</v>
      </c>
      <c r="X147" s="23">
        <v>5.3889715670999996</v>
      </c>
      <c r="Y147" s="23">
        <v>5.3285338618000004</v>
      </c>
      <c r="Z147" s="22" t="s">
        <v>551</v>
      </c>
      <c r="AA147" s="24" t="s">
        <v>558</v>
      </c>
      <c r="AB147" s="24" t="s">
        <v>558</v>
      </c>
      <c r="AC147" s="23">
        <v>45.520425609</v>
      </c>
      <c r="AD147" s="24" t="s">
        <v>552</v>
      </c>
      <c r="AE147" s="24">
        <v>3.7442211900000001E-2</v>
      </c>
      <c r="AF147" s="25">
        <v>4.1700000000000001E-2</v>
      </c>
      <c r="AG147" t="s">
        <v>552</v>
      </c>
      <c r="AH147" s="23">
        <v>-51.473402219699999</v>
      </c>
      <c r="AI147" s="24">
        <v>4.6448087431999996</v>
      </c>
      <c r="AJ147" s="24">
        <v>-97.540983606599994</v>
      </c>
      <c r="AK147" s="26">
        <v>12540</v>
      </c>
      <c r="AL147" s="36">
        <v>8747</v>
      </c>
      <c r="AM147" s="36">
        <v>7210</v>
      </c>
      <c r="AN147" s="30">
        <v>77103.399999999994</v>
      </c>
      <c r="AO147" s="29">
        <v>53473.666666666701</v>
      </c>
      <c r="AP147" s="29">
        <v>43613.85</v>
      </c>
      <c r="AQ147" s="23" t="s">
        <v>560</v>
      </c>
      <c r="AR147" s="24" t="s">
        <v>555</v>
      </c>
      <c r="AS147" s="24" t="s">
        <v>555</v>
      </c>
      <c r="AT147" s="28">
        <v>-1.67E-2</v>
      </c>
      <c r="AU147" s="28">
        <v>-7.4999999999999997E-3</v>
      </c>
      <c r="AV147" s="28">
        <v>-1.9E-3</v>
      </c>
      <c r="AW147" s="24">
        <v>0</v>
      </c>
      <c r="AX147" s="24">
        <v>0</v>
      </c>
      <c r="AY147" s="24">
        <v>0</v>
      </c>
      <c r="AZ147" s="24">
        <v>0</v>
      </c>
      <c r="BA147" s="24">
        <v>0</v>
      </c>
      <c r="BB147">
        <v>0.94</v>
      </c>
      <c r="BC147" s="25">
        <v>1.4737</v>
      </c>
      <c r="BD147">
        <v>5.6489361701999998</v>
      </c>
      <c r="BE147">
        <v>0</v>
      </c>
      <c r="BF147">
        <v>0.49952963309999998</v>
      </c>
      <c r="BG147">
        <v>0</v>
      </c>
    </row>
    <row r="148" spans="1:59" x14ac:dyDescent="0.35">
      <c r="A148" t="s">
        <v>632</v>
      </c>
      <c r="B148" s="31">
        <v>5.38</v>
      </c>
      <c r="C148" s="31">
        <v>0</v>
      </c>
      <c r="D148" s="32">
        <v>0</v>
      </c>
      <c r="E148" s="31">
        <v>5.38</v>
      </c>
      <c r="F148" s="31">
        <v>5.38</v>
      </c>
      <c r="G148" s="31">
        <v>5.38</v>
      </c>
      <c r="H148">
        <v>5.38</v>
      </c>
      <c r="I148">
        <v>300</v>
      </c>
      <c r="J148" s="16">
        <v>1614</v>
      </c>
      <c r="K148" s="31">
        <v>0</v>
      </c>
      <c r="L148">
        <v>7.46</v>
      </c>
      <c r="M148">
        <v>5.0199999999999996</v>
      </c>
      <c r="N148">
        <v>5.36</v>
      </c>
      <c r="O148">
        <v>5.13</v>
      </c>
      <c r="P148">
        <v>5.96</v>
      </c>
      <c r="Q148">
        <v>6.16</v>
      </c>
      <c r="R148" s="23">
        <v>5.4865000000000004</v>
      </c>
      <c r="S148" s="23">
        <v>5.5768000000000004</v>
      </c>
      <c r="T148" s="23">
        <v>5.6494999999999997</v>
      </c>
      <c r="U148" s="23">
        <v>5.5555500000000002</v>
      </c>
      <c r="V148" s="23">
        <v>5.5201447383</v>
      </c>
      <c r="W148" s="23">
        <v>5.5526918041000002</v>
      </c>
      <c r="X148" s="23">
        <v>5.5448422673</v>
      </c>
      <c r="Y148" s="22">
        <v>5.1971439231999996</v>
      </c>
      <c r="Z148" s="22" t="s">
        <v>551</v>
      </c>
      <c r="AA148" s="24" t="s">
        <v>558</v>
      </c>
      <c r="AB148" s="24" t="s">
        <v>558</v>
      </c>
      <c r="AC148" s="23">
        <v>45.477370553199997</v>
      </c>
      <c r="AD148" s="24" t="s">
        <v>552</v>
      </c>
      <c r="AE148" s="24">
        <v>-3.9900361000000002E-3</v>
      </c>
      <c r="AF148" s="25">
        <v>2.93E-2</v>
      </c>
      <c r="AG148" t="s">
        <v>481</v>
      </c>
      <c r="AH148" s="24">
        <v>-44.542609976100003</v>
      </c>
      <c r="AI148" s="23">
        <v>5.2910052910000003</v>
      </c>
      <c r="AJ148" s="24">
        <v>-95.238095238100001</v>
      </c>
      <c r="AK148" s="26">
        <v>2340</v>
      </c>
      <c r="AL148" s="26">
        <v>1813</v>
      </c>
      <c r="AM148" s="26">
        <v>1635</v>
      </c>
      <c r="AN148" s="30">
        <v>12973.7</v>
      </c>
      <c r="AO148" s="30">
        <v>10052.4666666667</v>
      </c>
      <c r="AP148" s="30">
        <v>9024.35</v>
      </c>
      <c r="AQ148" s="22" t="s">
        <v>556</v>
      </c>
      <c r="AR148" s="22" t="s">
        <v>572</v>
      </c>
      <c r="AS148" s="24" t="s">
        <v>555</v>
      </c>
      <c r="AT148" s="28">
        <v>-5.6099999999999997E-2</v>
      </c>
      <c r="AU148" s="28">
        <v>-9.7299999999999998E-2</v>
      </c>
      <c r="AV148" s="33">
        <v>0</v>
      </c>
      <c r="AW148" s="24">
        <v>0</v>
      </c>
      <c r="AX148" s="29">
        <v>37752</v>
      </c>
      <c r="AY148" s="29">
        <v>37752</v>
      </c>
      <c r="AZ148" s="30">
        <v>-216190</v>
      </c>
      <c r="BA148" s="29">
        <v>373386</v>
      </c>
      <c r="BB148">
        <v>0</v>
      </c>
      <c r="BC148" s="25">
        <v>0</v>
      </c>
      <c r="BD148">
        <v>0</v>
      </c>
      <c r="BE148">
        <v>0</v>
      </c>
      <c r="BF148">
        <v>0</v>
      </c>
      <c r="BG148">
        <v>0</v>
      </c>
    </row>
    <row r="149" spans="1:59" x14ac:dyDescent="0.35">
      <c r="A149" t="s">
        <v>231</v>
      </c>
      <c r="B149" s="31">
        <v>1.08</v>
      </c>
      <c r="C149" s="31">
        <v>0</v>
      </c>
      <c r="D149" s="32">
        <v>0</v>
      </c>
      <c r="E149" s="31">
        <v>1.08</v>
      </c>
      <c r="F149" s="31">
        <v>1.08</v>
      </c>
      <c r="G149" s="31">
        <v>1.08</v>
      </c>
      <c r="H149">
        <v>1.08</v>
      </c>
      <c r="I149" s="16">
        <v>7000</v>
      </c>
      <c r="J149" s="16">
        <v>7560</v>
      </c>
      <c r="K149" s="31">
        <v>0</v>
      </c>
      <c r="L149">
        <v>1.45</v>
      </c>
      <c r="M149">
        <v>0.9143</v>
      </c>
      <c r="N149">
        <v>1.07</v>
      </c>
      <c r="O149">
        <v>1</v>
      </c>
      <c r="P149">
        <v>1.1299999999999999</v>
      </c>
      <c r="Q149">
        <v>1.17</v>
      </c>
      <c r="R149" s="23">
        <v>1.1060000000000001</v>
      </c>
      <c r="S149" s="23">
        <v>1.1172</v>
      </c>
      <c r="T149" s="23">
        <v>1.2027000000000001</v>
      </c>
      <c r="U149" s="23">
        <v>1.153713</v>
      </c>
      <c r="V149" s="23">
        <v>1.1056955102999999</v>
      </c>
      <c r="W149" s="23">
        <v>1.130595131</v>
      </c>
      <c r="X149" s="23">
        <v>1.1560079324999999</v>
      </c>
      <c r="Y149" s="23">
        <v>1.1481751975000001</v>
      </c>
      <c r="Z149" s="23" t="s">
        <v>480</v>
      </c>
      <c r="AA149" s="24" t="s">
        <v>558</v>
      </c>
      <c r="AB149" s="23" t="s">
        <v>480</v>
      </c>
      <c r="AC149" s="23">
        <v>46.255577966799997</v>
      </c>
      <c r="AD149" s="24" t="s">
        <v>552</v>
      </c>
      <c r="AE149" s="24">
        <v>-8.1121801999999993E-3</v>
      </c>
      <c r="AF149" s="25">
        <v>3.44E-2</v>
      </c>
      <c r="AG149" t="s">
        <v>552</v>
      </c>
      <c r="AH149" s="23">
        <v>-89.3470790378</v>
      </c>
      <c r="AI149" s="23">
        <v>33.7962962963</v>
      </c>
      <c r="AJ149" s="23">
        <v>-87.5</v>
      </c>
      <c r="AK149" s="26">
        <v>116300</v>
      </c>
      <c r="AL149" s="26">
        <v>91400</v>
      </c>
      <c r="AM149" s="26">
        <v>73300</v>
      </c>
      <c r="AN149" s="30">
        <v>101921</v>
      </c>
      <c r="AO149" s="30">
        <v>83434.666666666701</v>
      </c>
      <c r="AP149" s="30">
        <v>67869.5</v>
      </c>
      <c r="AQ149" s="22" t="s">
        <v>556</v>
      </c>
      <c r="AR149" s="22" t="s">
        <v>572</v>
      </c>
      <c r="AS149" s="24" t="s">
        <v>555</v>
      </c>
      <c r="AT149" s="28">
        <v>-1.8200000000000001E-2</v>
      </c>
      <c r="AU149" s="28">
        <v>-6.0900000000000003E-2</v>
      </c>
      <c r="AV149" s="33">
        <v>0</v>
      </c>
      <c r="AW149" s="24">
        <v>0</v>
      </c>
      <c r="AX149" s="30">
        <v>-3320</v>
      </c>
      <c r="AY149" s="29">
        <v>38789.9997</v>
      </c>
      <c r="AZ149" s="29">
        <v>38789.9997</v>
      </c>
      <c r="BA149" s="29">
        <v>617458.49950000003</v>
      </c>
      <c r="BB149">
        <v>7.0000000000000007E-2</v>
      </c>
      <c r="BC149" s="25">
        <v>0.4</v>
      </c>
      <c r="BD149">
        <v>15.4285714286</v>
      </c>
      <c r="BE149">
        <v>0</v>
      </c>
      <c r="BF149">
        <v>0.75524475520000001</v>
      </c>
      <c r="BG149">
        <v>0</v>
      </c>
    </row>
    <row r="150" spans="1:59" x14ac:dyDescent="0.35">
      <c r="A150" t="s">
        <v>467</v>
      </c>
      <c r="B150" s="20">
        <v>14.34</v>
      </c>
      <c r="C150" s="20">
        <v>0.1</v>
      </c>
      <c r="D150" s="34">
        <v>7.0000000000000001E-3</v>
      </c>
      <c r="E150" s="20">
        <v>15</v>
      </c>
      <c r="F150" s="20">
        <v>14.34</v>
      </c>
      <c r="G150" s="20">
        <v>15.4</v>
      </c>
      <c r="H150">
        <v>14.24</v>
      </c>
      <c r="I150" s="16">
        <v>8800</v>
      </c>
      <c r="J150" s="16">
        <v>130212</v>
      </c>
      <c r="K150" s="31">
        <v>0</v>
      </c>
      <c r="L150">
        <v>18.72</v>
      </c>
      <c r="M150">
        <v>13.02</v>
      </c>
      <c r="N150">
        <v>14</v>
      </c>
      <c r="O150">
        <v>13.51</v>
      </c>
      <c r="P150">
        <v>15.01</v>
      </c>
      <c r="Q150">
        <v>15.78</v>
      </c>
      <c r="R150" s="23">
        <v>15.004</v>
      </c>
      <c r="S150" s="23">
        <v>15.273999999999999</v>
      </c>
      <c r="T150" s="23">
        <v>15.476599999999999</v>
      </c>
      <c r="U150" s="23">
        <v>15.6708</v>
      </c>
      <c r="V150" s="23">
        <v>14.8860174015</v>
      </c>
      <c r="W150" s="23">
        <v>15.190512611200001</v>
      </c>
      <c r="X150" s="23">
        <v>15.3570583215</v>
      </c>
      <c r="Y150" s="23">
        <v>15.251005746300001</v>
      </c>
      <c r="Z150" s="23" t="s">
        <v>480</v>
      </c>
      <c r="AA150" s="24" t="s">
        <v>558</v>
      </c>
      <c r="AB150" s="24" t="s">
        <v>558</v>
      </c>
      <c r="AC150" s="23">
        <v>40.912656998999999</v>
      </c>
      <c r="AD150" s="24" t="s">
        <v>552</v>
      </c>
      <c r="AE150" s="23">
        <v>-0.19781628770000001</v>
      </c>
      <c r="AF150" s="25">
        <v>3.8899999999999997E-2</v>
      </c>
      <c r="AG150" t="s">
        <v>552</v>
      </c>
      <c r="AH150" s="23">
        <v>-85.396483674199999</v>
      </c>
      <c r="AI150" s="24">
        <v>22.671568627500001</v>
      </c>
      <c r="AJ150" s="22">
        <v>-78.75</v>
      </c>
      <c r="AK150" s="26">
        <v>26550</v>
      </c>
      <c r="AL150" s="26">
        <v>20553</v>
      </c>
      <c r="AM150" s="26">
        <v>18445</v>
      </c>
      <c r="AN150" s="30">
        <v>403370</v>
      </c>
      <c r="AO150" s="30">
        <v>312503.2</v>
      </c>
      <c r="AP150" s="30">
        <v>281282.09999999998</v>
      </c>
      <c r="AQ150" s="24" t="s">
        <v>555</v>
      </c>
      <c r="AR150" s="24" t="s">
        <v>555</v>
      </c>
      <c r="AS150" s="24" t="s">
        <v>555</v>
      </c>
      <c r="AT150" s="28">
        <v>-0.1565</v>
      </c>
      <c r="AU150" s="28">
        <v>-5.6599999999999998E-2</v>
      </c>
      <c r="AV150" s="27">
        <v>2.4299999999999999E-2</v>
      </c>
      <c r="AW150" s="30">
        <v>-158604</v>
      </c>
      <c r="AX150" s="29">
        <v>2491114</v>
      </c>
      <c r="AY150" s="29">
        <v>2665474</v>
      </c>
      <c r="AZ150" s="29">
        <v>2859254</v>
      </c>
      <c r="BA150" s="29">
        <v>34064254</v>
      </c>
      <c r="BB150">
        <v>0.72</v>
      </c>
      <c r="BC150" s="25">
        <v>0.56520000000000004</v>
      </c>
      <c r="BD150">
        <v>19.916666666699999</v>
      </c>
      <c r="BE150">
        <v>0</v>
      </c>
      <c r="BF150">
        <v>8.5357142856999992</v>
      </c>
      <c r="BG150">
        <v>0</v>
      </c>
    </row>
    <row r="151" spans="1:59" x14ac:dyDescent="0.35">
      <c r="A151" t="s">
        <v>233</v>
      </c>
      <c r="B151" s="18">
        <v>0.14599999999999999</v>
      </c>
      <c r="C151" s="18">
        <v>-1E-3</v>
      </c>
      <c r="D151" s="19">
        <v>-6.7999999999999996E-3</v>
      </c>
      <c r="E151" s="31">
        <v>0.14699999999999999</v>
      </c>
      <c r="F151" s="18">
        <v>0.14599999999999999</v>
      </c>
      <c r="G151" s="31">
        <v>0.14699999999999999</v>
      </c>
      <c r="H151">
        <v>0.14699999999999999</v>
      </c>
      <c r="I151" s="16">
        <v>4740000</v>
      </c>
      <c r="J151" s="16">
        <v>692980</v>
      </c>
      <c r="K151" s="31">
        <v>0</v>
      </c>
      <c r="L151">
        <v>0.224</v>
      </c>
      <c r="M151">
        <v>0.14499999999999999</v>
      </c>
      <c r="N151">
        <v>0.14549999999999999</v>
      </c>
      <c r="O151">
        <v>0.14549999999999999</v>
      </c>
      <c r="P151">
        <v>0.14949999999999999</v>
      </c>
      <c r="Q151">
        <v>0.1565</v>
      </c>
      <c r="R151" s="23">
        <v>0.15125</v>
      </c>
      <c r="S151" s="23">
        <v>0.15284</v>
      </c>
      <c r="T151" s="23">
        <v>0.16156000000000001</v>
      </c>
      <c r="U151" s="23">
        <v>0.17351</v>
      </c>
      <c r="V151" s="23">
        <v>0.15031096229999999</v>
      </c>
      <c r="W151" s="23">
        <v>0.15363092419999999</v>
      </c>
      <c r="X151" s="23">
        <v>0.16003094470000001</v>
      </c>
      <c r="Y151" s="23">
        <v>0.17036103029999999</v>
      </c>
      <c r="Z151" s="23" t="s">
        <v>480</v>
      </c>
      <c r="AA151" s="24" t="s">
        <v>558</v>
      </c>
      <c r="AB151" s="23" t="s">
        <v>480</v>
      </c>
      <c r="AC151" s="23">
        <v>32.285626977100002</v>
      </c>
      <c r="AD151" s="24" t="s">
        <v>552</v>
      </c>
      <c r="AE151" s="24">
        <v>-1.3089340999999999E-3</v>
      </c>
      <c r="AF151" s="25">
        <v>1.6E-2</v>
      </c>
      <c r="AG151" t="s">
        <v>481</v>
      </c>
      <c r="AH151" s="23">
        <v>-134.0530814215</v>
      </c>
      <c r="AI151" s="24">
        <v>23.232323232300001</v>
      </c>
      <c r="AJ151" s="23">
        <v>-88.888888888899999</v>
      </c>
      <c r="AK151" s="26">
        <v>9103000</v>
      </c>
      <c r="AL151" s="26">
        <v>8016000</v>
      </c>
      <c r="AM151" s="26">
        <v>9200000</v>
      </c>
      <c r="AN151" s="30">
        <v>1046834</v>
      </c>
      <c r="AO151" s="30">
        <v>996420.66666666605</v>
      </c>
      <c r="AP151" s="30">
        <v>1236730.5</v>
      </c>
      <c r="AQ151" s="23" t="s">
        <v>560</v>
      </c>
      <c r="AR151" s="24" t="s">
        <v>555</v>
      </c>
      <c r="AS151" s="24" t="s">
        <v>555</v>
      </c>
      <c r="AT151" s="28">
        <v>-3.3099999999999997E-2</v>
      </c>
      <c r="AU151" s="28">
        <v>-5.1900000000000002E-2</v>
      </c>
      <c r="AV151" s="28">
        <v>-1.35E-2</v>
      </c>
      <c r="AW151" s="24">
        <v>0</v>
      </c>
      <c r="AX151" s="24">
        <v>0</v>
      </c>
      <c r="AY151" s="24">
        <v>0</v>
      </c>
      <c r="AZ151" s="24">
        <v>0</v>
      </c>
      <c r="BA151" s="24">
        <v>0</v>
      </c>
      <c r="BB151">
        <v>-0.02</v>
      </c>
      <c r="BC151" s="25">
        <v>0</v>
      </c>
      <c r="BD151">
        <v>-7.3</v>
      </c>
      <c r="BE151">
        <v>0</v>
      </c>
      <c r="BF151">
        <v>1.1230769231</v>
      </c>
      <c r="BG151">
        <v>0</v>
      </c>
    </row>
    <row r="152" spans="1:59" x14ac:dyDescent="0.35">
      <c r="A152" t="s">
        <v>235</v>
      </c>
      <c r="B152" s="31">
        <v>0.153</v>
      </c>
      <c r="C152" s="31">
        <v>0</v>
      </c>
      <c r="D152" s="32">
        <v>0</v>
      </c>
      <c r="E152" s="31">
        <v>0.153</v>
      </c>
      <c r="F152" s="18">
        <v>0.152</v>
      </c>
      <c r="G152" s="31">
        <v>0.153</v>
      </c>
      <c r="H152">
        <v>0.153</v>
      </c>
      <c r="I152" s="16">
        <v>1040000</v>
      </c>
      <c r="J152" s="16">
        <v>159020</v>
      </c>
      <c r="K152" s="31">
        <v>0</v>
      </c>
      <c r="L152">
        <v>0.23</v>
      </c>
      <c r="M152">
        <v>0.15</v>
      </c>
      <c r="N152">
        <v>0.1525</v>
      </c>
      <c r="O152">
        <v>0.15</v>
      </c>
      <c r="P152">
        <v>0.158</v>
      </c>
      <c r="Q152">
        <v>0.16650000000000001</v>
      </c>
      <c r="R152" s="23">
        <v>0.15690000000000001</v>
      </c>
      <c r="S152" s="23">
        <v>0.1565</v>
      </c>
      <c r="T152" s="23">
        <v>0.16807</v>
      </c>
      <c r="U152" s="23">
        <v>0.18156</v>
      </c>
      <c r="V152" s="23">
        <v>0.1563659329</v>
      </c>
      <c r="W152" s="23">
        <v>0.15883402399999999</v>
      </c>
      <c r="X152" s="23">
        <v>0.16614035429999999</v>
      </c>
      <c r="Y152" s="23">
        <v>0.17831298540000001</v>
      </c>
      <c r="Z152" s="23" t="s">
        <v>480</v>
      </c>
      <c r="AA152" s="24" t="s">
        <v>558</v>
      </c>
      <c r="AB152" s="23" t="s">
        <v>480</v>
      </c>
      <c r="AC152" s="23">
        <v>41.939611473399999</v>
      </c>
      <c r="AD152" s="24" t="s">
        <v>552</v>
      </c>
      <c r="AE152" s="24">
        <v>-3.0661069999999999E-4</v>
      </c>
      <c r="AF152" s="25">
        <v>1.9900000000000001E-2</v>
      </c>
      <c r="AG152" t="s">
        <v>481</v>
      </c>
      <c r="AH152" s="23">
        <v>-174.4680851064</v>
      </c>
      <c r="AI152" s="24">
        <v>29.6296296296</v>
      </c>
      <c r="AJ152" s="24">
        <v>-88.888888888899999</v>
      </c>
      <c r="AK152" s="26">
        <v>1929000</v>
      </c>
      <c r="AL152" s="26">
        <v>1662667</v>
      </c>
      <c r="AM152" s="26">
        <v>1569000</v>
      </c>
      <c r="AN152" s="30">
        <v>143839</v>
      </c>
      <c r="AO152" s="30">
        <v>155151.33333333299</v>
      </c>
      <c r="AP152" s="30">
        <v>166749</v>
      </c>
      <c r="AQ152" s="24" t="s">
        <v>559</v>
      </c>
      <c r="AR152" s="24" t="s">
        <v>555</v>
      </c>
      <c r="AS152" s="24" t="s">
        <v>555</v>
      </c>
      <c r="AT152" s="33">
        <v>0</v>
      </c>
      <c r="AU152" s="28">
        <v>-2.5499999999999998E-2</v>
      </c>
      <c r="AV152" s="28">
        <v>-3.1600000000000003E-2</v>
      </c>
      <c r="AW152" s="29">
        <v>633920</v>
      </c>
      <c r="AX152" s="29">
        <v>436690</v>
      </c>
      <c r="AY152" s="29">
        <v>196690</v>
      </c>
      <c r="AZ152" s="29">
        <v>1364250</v>
      </c>
      <c r="BA152" s="29">
        <v>15575820.0001</v>
      </c>
      <c r="BB152">
        <v>0</v>
      </c>
      <c r="BC152" s="25">
        <v>0</v>
      </c>
      <c r="BD152">
        <v>0</v>
      </c>
      <c r="BE152">
        <v>0</v>
      </c>
      <c r="BF152">
        <v>0</v>
      </c>
      <c r="BG152">
        <v>0</v>
      </c>
    </row>
    <row r="153" spans="1:59" x14ac:dyDescent="0.35">
      <c r="A153" t="s">
        <v>592</v>
      </c>
      <c r="B153" s="18">
        <v>47.2</v>
      </c>
      <c r="C153" s="18">
        <v>-3.75</v>
      </c>
      <c r="D153" s="19">
        <v>-7.3599999999999999E-2</v>
      </c>
      <c r="E153" s="18">
        <v>46.75</v>
      </c>
      <c r="F153" s="18">
        <v>46.75</v>
      </c>
      <c r="G153" s="18">
        <v>47.2</v>
      </c>
      <c r="H153">
        <v>50.95</v>
      </c>
      <c r="I153">
        <v>60</v>
      </c>
      <c r="J153" s="16">
        <v>2821.5</v>
      </c>
      <c r="K153" s="31">
        <v>0</v>
      </c>
      <c r="L153">
        <v>85</v>
      </c>
      <c r="M153">
        <v>36.200000000000003</v>
      </c>
      <c r="N153">
        <v>45.62</v>
      </c>
      <c r="O153">
        <v>36.200000000000003</v>
      </c>
      <c r="P153">
        <v>52.05</v>
      </c>
      <c r="Q153">
        <v>67.5</v>
      </c>
      <c r="R153" s="23">
        <v>54.72</v>
      </c>
      <c r="S153" s="23">
        <v>58.15</v>
      </c>
      <c r="T153" s="23">
        <v>59.454000000000001</v>
      </c>
      <c r="U153" s="23">
        <v>65.442499999999995</v>
      </c>
      <c r="V153" s="23">
        <v>54.213251546999999</v>
      </c>
      <c r="W153" s="23">
        <v>57.059398154900002</v>
      </c>
      <c r="X153" s="23">
        <v>59.467895715200001</v>
      </c>
      <c r="Y153" s="23">
        <v>60.340676438400003</v>
      </c>
      <c r="Z153" s="23" t="s">
        <v>480</v>
      </c>
      <c r="AA153" s="23" t="s">
        <v>480</v>
      </c>
      <c r="AB153" s="24" t="s">
        <v>558</v>
      </c>
      <c r="AC153" s="23">
        <v>36.988089633999998</v>
      </c>
      <c r="AD153" s="24" t="s">
        <v>552</v>
      </c>
      <c r="AE153" s="23">
        <v>-1.7209514074000001</v>
      </c>
      <c r="AF153" s="25">
        <v>8.1000000000000003E-2</v>
      </c>
      <c r="AG153" t="s">
        <v>482</v>
      </c>
      <c r="AH153" s="23">
        <v>-175.8548774249</v>
      </c>
      <c r="AI153" s="22">
        <v>36.3528775276</v>
      </c>
      <c r="AJ153" s="23">
        <v>-77.419354838700002</v>
      </c>
      <c r="AK153" s="23">
        <v>735</v>
      </c>
      <c r="AL153" s="23">
        <v>860</v>
      </c>
      <c r="AM153" s="26">
        <v>1335</v>
      </c>
      <c r="AN153" s="30">
        <v>27723.85</v>
      </c>
      <c r="AO153" s="30">
        <v>38655.466666666704</v>
      </c>
      <c r="AP153" s="30">
        <v>67334.675000000003</v>
      </c>
      <c r="AQ153" s="22" t="s">
        <v>556</v>
      </c>
      <c r="AR153" s="24" t="s">
        <v>555</v>
      </c>
      <c r="AS153" s="24" t="s">
        <v>555</v>
      </c>
      <c r="AT153" s="28">
        <v>-0.19389999999999999</v>
      </c>
      <c r="AU153" s="28">
        <v>-0.15029999999999999</v>
      </c>
      <c r="AV153" s="28">
        <v>-7.2700000000000001E-2</v>
      </c>
      <c r="AW153" s="29">
        <v>9345</v>
      </c>
      <c r="AX153" s="29">
        <v>9345</v>
      </c>
      <c r="AY153" s="29">
        <v>38238</v>
      </c>
      <c r="AZ153" s="29">
        <v>51438</v>
      </c>
      <c r="BA153" s="30">
        <v>-36912</v>
      </c>
      <c r="BB153">
        <v>0.41</v>
      </c>
      <c r="BC153" s="25">
        <v>-0.3594</v>
      </c>
      <c r="BD153">
        <v>115.1219512195</v>
      </c>
      <c r="BE153">
        <v>0</v>
      </c>
      <c r="BF153">
        <v>2.5778263244000001</v>
      </c>
      <c r="BG153">
        <v>0</v>
      </c>
    </row>
    <row r="154" spans="1:59" x14ac:dyDescent="0.35">
      <c r="A154" t="s">
        <v>237</v>
      </c>
      <c r="B154" s="31">
        <v>0.69</v>
      </c>
      <c r="C154" s="31">
        <v>0</v>
      </c>
      <c r="D154" s="32">
        <v>0</v>
      </c>
      <c r="E154" s="18">
        <v>0.67</v>
      </c>
      <c r="F154" s="18">
        <v>0.67</v>
      </c>
      <c r="G154" s="31">
        <v>0.69</v>
      </c>
      <c r="H154">
        <v>0.69</v>
      </c>
      <c r="I154" s="16">
        <v>857000</v>
      </c>
      <c r="J154" s="16">
        <v>574690</v>
      </c>
      <c r="K154" s="31">
        <v>0</v>
      </c>
      <c r="L154">
        <v>1.27</v>
      </c>
      <c r="M154">
        <v>0.6</v>
      </c>
      <c r="N154">
        <v>0.68</v>
      </c>
      <c r="O154">
        <v>0.6</v>
      </c>
      <c r="P154">
        <v>0.7</v>
      </c>
      <c r="Q154">
        <v>0.78</v>
      </c>
      <c r="R154" s="23">
        <v>0.70350000000000001</v>
      </c>
      <c r="S154" s="23">
        <v>0.69720000000000004</v>
      </c>
      <c r="T154" s="23">
        <v>0.73870000000000002</v>
      </c>
      <c r="U154" s="23">
        <v>0.86234999999999995</v>
      </c>
      <c r="V154" s="23">
        <v>0.70003827149999998</v>
      </c>
      <c r="W154" s="23">
        <v>0.70764319549999999</v>
      </c>
      <c r="X154" s="23">
        <v>0.74917752260000003</v>
      </c>
      <c r="Y154" s="23">
        <v>0.82128199319999995</v>
      </c>
      <c r="Z154" s="24" t="s">
        <v>558</v>
      </c>
      <c r="AA154" s="24" t="s">
        <v>558</v>
      </c>
      <c r="AB154" s="23" t="s">
        <v>480</v>
      </c>
      <c r="AC154" s="23">
        <v>46.702471018200001</v>
      </c>
      <c r="AD154" s="24" t="s">
        <v>552</v>
      </c>
      <c r="AE154" s="24">
        <v>1.5601918999999999E-3</v>
      </c>
      <c r="AF154" s="25">
        <v>4.7899999999999998E-2</v>
      </c>
      <c r="AG154" t="s">
        <v>552</v>
      </c>
      <c r="AH154" s="23">
        <v>-75.1694393099</v>
      </c>
      <c r="AI154" s="24">
        <v>12.820512820499999</v>
      </c>
      <c r="AJ154" s="24">
        <v>-84.615384615400004</v>
      </c>
      <c r="AK154" s="26">
        <v>953100</v>
      </c>
      <c r="AL154" s="26">
        <v>1429467</v>
      </c>
      <c r="AM154" s="26">
        <v>1191650</v>
      </c>
      <c r="AN154" s="30">
        <v>577308</v>
      </c>
      <c r="AO154" s="30">
        <v>970351.33333333302</v>
      </c>
      <c r="AP154" s="30">
        <v>808898.5</v>
      </c>
      <c r="AQ154" s="22" t="s">
        <v>556</v>
      </c>
      <c r="AR154" s="24" t="s">
        <v>555</v>
      </c>
      <c r="AS154" s="24" t="s">
        <v>555</v>
      </c>
      <c r="AT154" s="33">
        <v>0</v>
      </c>
      <c r="AU154" s="33">
        <v>0</v>
      </c>
      <c r="AV154" s="27">
        <v>1.47E-2</v>
      </c>
      <c r="AW154" s="24">
        <v>0</v>
      </c>
      <c r="AX154" s="24">
        <v>0</v>
      </c>
      <c r="AY154" s="29">
        <v>36589.999900000003</v>
      </c>
      <c r="AZ154" s="29">
        <v>257649.99979999999</v>
      </c>
      <c r="BA154" s="30">
        <v>-4471410.9999000002</v>
      </c>
      <c r="BB154">
        <v>0</v>
      </c>
      <c r="BC154" s="25">
        <v>1</v>
      </c>
      <c r="BD154">
        <v>0</v>
      </c>
      <c r="BE154">
        <v>0</v>
      </c>
      <c r="BF154">
        <v>8.625</v>
      </c>
      <c r="BG154">
        <v>0</v>
      </c>
    </row>
    <row r="155" spans="1:59" x14ac:dyDescent="0.35">
      <c r="A155" t="s">
        <v>239</v>
      </c>
      <c r="B155" s="31">
        <v>4.07</v>
      </c>
      <c r="C155" s="31">
        <v>0</v>
      </c>
      <c r="D155" s="32">
        <v>0</v>
      </c>
      <c r="E155" s="31">
        <v>4.07</v>
      </c>
      <c r="F155" s="31">
        <v>4.07</v>
      </c>
      <c r="G155" s="31">
        <v>4.07</v>
      </c>
      <c r="H155">
        <v>4.07</v>
      </c>
      <c r="I155" s="16">
        <v>92000</v>
      </c>
      <c r="J155" s="16">
        <v>374440</v>
      </c>
      <c r="K155" s="31">
        <v>0</v>
      </c>
      <c r="L155">
        <v>8.77</v>
      </c>
      <c r="M155">
        <v>3.4</v>
      </c>
      <c r="N155">
        <v>4.0599999999999996</v>
      </c>
      <c r="O155">
        <v>3.62</v>
      </c>
      <c r="P155">
        <v>4.1399999999999997</v>
      </c>
      <c r="Q155">
        <v>4.57</v>
      </c>
      <c r="R155" s="23">
        <v>4.1615000000000002</v>
      </c>
      <c r="S155" s="23">
        <v>4.1734</v>
      </c>
      <c r="T155" s="23">
        <v>4.3430999999999997</v>
      </c>
      <c r="U155" s="23">
        <v>4.2539999999999996</v>
      </c>
      <c r="V155" s="23">
        <v>4.1338842314999997</v>
      </c>
      <c r="W155" s="23">
        <v>4.1704661798</v>
      </c>
      <c r="X155" s="23">
        <v>4.2141149706999999</v>
      </c>
      <c r="Y155" s="23">
        <v>4.1628802064999997</v>
      </c>
      <c r="Z155" s="23" t="s">
        <v>480</v>
      </c>
      <c r="AA155" s="24" t="s">
        <v>558</v>
      </c>
      <c r="AB155" s="23" t="s">
        <v>480</v>
      </c>
      <c r="AC155" s="23">
        <v>43.938798633300003</v>
      </c>
      <c r="AD155" s="24" t="s">
        <v>552</v>
      </c>
      <c r="AE155" s="24">
        <v>-1.46787866E-2</v>
      </c>
      <c r="AF155" s="25">
        <v>2.2599999999999999E-2</v>
      </c>
      <c r="AG155" t="s">
        <v>481</v>
      </c>
      <c r="AH155" s="23">
        <v>-96.713615023499997</v>
      </c>
      <c r="AI155" s="24">
        <v>13.095238095299999</v>
      </c>
      <c r="AJ155" s="24">
        <v>-92.857142857100001</v>
      </c>
      <c r="AK155" s="26">
        <v>109400</v>
      </c>
      <c r="AL155" s="26">
        <v>126400</v>
      </c>
      <c r="AM155" s="26">
        <v>219300</v>
      </c>
      <c r="AN155" s="30">
        <v>429498</v>
      </c>
      <c r="AO155" s="30">
        <v>506314.66666666599</v>
      </c>
      <c r="AP155" s="30">
        <v>920146</v>
      </c>
      <c r="AQ155" s="22" t="s">
        <v>556</v>
      </c>
      <c r="AR155" s="22" t="s">
        <v>557</v>
      </c>
      <c r="AS155" s="24" t="s">
        <v>555</v>
      </c>
      <c r="AT155" s="28">
        <v>-7.3000000000000001E-3</v>
      </c>
      <c r="AU155" s="28">
        <v>-9.7000000000000003E-3</v>
      </c>
      <c r="AV155" s="28">
        <v>-2.5000000000000001E-3</v>
      </c>
      <c r="AW155" s="24">
        <v>0</v>
      </c>
      <c r="AX155" s="30">
        <v>-249000</v>
      </c>
      <c r="AY155" s="30">
        <v>-207160</v>
      </c>
      <c r="AZ155" s="30">
        <v>-11957000</v>
      </c>
      <c r="BA155" s="29">
        <v>2930820.9994999999</v>
      </c>
      <c r="BB155">
        <v>0</v>
      </c>
      <c r="BC155" s="25">
        <v>0</v>
      </c>
      <c r="BD155">
        <v>0</v>
      </c>
      <c r="BE155">
        <v>0</v>
      </c>
      <c r="BF155">
        <v>3.3360655738</v>
      </c>
      <c r="BG155">
        <v>0</v>
      </c>
    </row>
    <row r="156" spans="1:59" x14ac:dyDescent="0.35">
      <c r="A156" t="s">
        <v>241</v>
      </c>
      <c r="B156" s="18">
        <v>10.039999999999999</v>
      </c>
      <c r="C156" s="18">
        <v>-0.34</v>
      </c>
      <c r="D156" s="19">
        <v>-3.2800000000000003E-2</v>
      </c>
      <c r="E156" s="18">
        <v>10.24</v>
      </c>
      <c r="F156" s="18">
        <v>10.02</v>
      </c>
      <c r="G156" s="18">
        <v>10.24</v>
      </c>
      <c r="H156">
        <v>10.38</v>
      </c>
      <c r="I156" s="16">
        <v>3200</v>
      </c>
      <c r="J156" s="16">
        <v>32440</v>
      </c>
      <c r="K156" s="21">
        <v>6144</v>
      </c>
      <c r="L156">
        <v>12</v>
      </c>
      <c r="M156">
        <v>10</v>
      </c>
      <c r="N156">
        <v>10.029999999999999</v>
      </c>
      <c r="O156">
        <v>10.01</v>
      </c>
      <c r="P156">
        <v>10.51</v>
      </c>
      <c r="Q156">
        <v>10.86</v>
      </c>
      <c r="R156" s="23">
        <v>10.507999999999999</v>
      </c>
      <c r="S156" s="23">
        <v>10.807600000000001</v>
      </c>
      <c r="T156" s="23">
        <v>10.937200000000001</v>
      </c>
      <c r="U156" s="23">
        <v>11.209899999999999</v>
      </c>
      <c r="V156" s="23">
        <v>10.4740618702</v>
      </c>
      <c r="W156" s="23">
        <v>10.715873272</v>
      </c>
      <c r="X156" s="23">
        <v>10.9077371561</v>
      </c>
      <c r="Y156" s="23">
        <v>11.1071036167</v>
      </c>
      <c r="Z156" s="23" t="s">
        <v>480</v>
      </c>
      <c r="AA156" s="24" t="s">
        <v>558</v>
      </c>
      <c r="AB156" s="24" t="s">
        <v>558</v>
      </c>
      <c r="AC156" s="23">
        <v>33.010966682999999</v>
      </c>
      <c r="AD156" s="24" t="s">
        <v>552</v>
      </c>
      <c r="AE156" s="24">
        <v>-0.1578928674</v>
      </c>
      <c r="AF156" s="25">
        <v>1.38E-2</v>
      </c>
      <c r="AG156" t="s">
        <v>481</v>
      </c>
      <c r="AH156" s="23">
        <v>-138.94924508330001</v>
      </c>
      <c r="AI156" s="24">
        <v>37.398373983699997</v>
      </c>
      <c r="AJ156" s="23">
        <v>-95.121951219500005</v>
      </c>
      <c r="AK156" s="26">
        <v>24690</v>
      </c>
      <c r="AL156" s="26">
        <v>21447</v>
      </c>
      <c r="AM156" s="26">
        <v>21660</v>
      </c>
      <c r="AN156" s="30">
        <v>99820.4</v>
      </c>
      <c r="AO156" s="30">
        <v>119594.933333333</v>
      </c>
      <c r="AP156" s="30">
        <v>149217.70000000001</v>
      </c>
      <c r="AQ156" s="23" t="s">
        <v>553</v>
      </c>
      <c r="AR156" s="24" t="s">
        <v>555</v>
      </c>
      <c r="AS156" s="24" t="s">
        <v>555</v>
      </c>
      <c r="AT156" s="28">
        <v>-9.5500000000000002E-2</v>
      </c>
      <c r="AU156" s="28">
        <v>-5.0999999999999997E-2</v>
      </c>
      <c r="AV156" s="28">
        <v>-2.52E-2</v>
      </c>
      <c r="AW156" s="29">
        <v>6144</v>
      </c>
      <c r="AX156" s="30">
        <v>-24922</v>
      </c>
      <c r="AY156" s="29">
        <v>28406</v>
      </c>
      <c r="AZ156" s="29">
        <v>305786</v>
      </c>
      <c r="BA156" s="29">
        <v>2390280</v>
      </c>
      <c r="BB156">
        <v>0.95</v>
      </c>
      <c r="BC156" s="25">
        <v>1.06E-2</v>
      </c>
      <c r="BD156">
        <v>10.5684210526</v>
      </c>
      <c r="BE156">
        <v>0</v>
      </c>
      <c r="BF156">
        <v>2.0282828283000001</v>
      </c>
      <c r="BG156">
        <v>0</v>
      </c>
    </row>
    <row r="157" spans="1:59" x14ac:dyDescent="0.35">
      <c r="A157" t="s">
        <v>243</v>
      </c>
      <c r="B157" s="18">
        <v>5.3</v>
      </c>
      <c r="C157" s="18">
        <v>-0.09</v>
      </c>
      <c r="D157" s="19">
        <v>-1.67E-2</v>
      </c>
      <c r="E157" s="20">
        <v>5.43</v>
      </c>
      <c r="F157" s="18">
        <v>5.26</v>
      </c>
      <c r="G157" s="20">
        <v>5.43</v>
      </c>
      <c r="H157">
        <v>5.39</v>
      </c>
      <c r="I157" s="16">
        <v>1049200</v>
      </c>
      <c r="J157" s="16">
        <v>5576789</v>
      </c>
      <c r="K157" s="21">
        <v>1532293</v>
      </c>
      <c r="L157">
        <v>8</v>
      </c>
      <c r="M157">
        <v>5.26</v>
      </c>
      <c r="N157">
        <v>5.27</v>
      </c>
      <c r="O157">
        <v>5.16</v>
      </c>
      <c r="P157">
        <v>5.43</v>
      </c>
      <c r="Q157">
        <v>5.72</v>
      </c>
      <c r="R157" s="23">
        <v>5.4725000000000001</v>
      </c>
      <c r="S157" s="23">
        <v>5.5983999999999998</v>
      </c>
      <c r="T157" s="23">
        <v>5.7157999999999998</v>
      </c>
      <c r="U157" s="23">
        <v>6.4429999999999996</v>
      </c>
      <c r="V157" s="23">
        <v>5.4425959068000003</v>
      </c>
      <c r="W157" s="23">
        <v>5.5814110255999996</v>
      </c>
      <c r="X157" s="23">
        <v>5.8334673111999997</v>
      </c>
      <c r="Y157" s="23">
        <v>6.2866481722999996</v>
      </c>
      <c r="Z157" s="23" t="s">
        <v>480</v>
      </c>
      <c r="AA157" s="24" t="s">
        <v>558</v>
      </c>
      <c r="AB157" s="24" t="s">
        <v>558</v>
      </c>
      <c r="AC157" s="23">
        <v>39.713552208800003</v>
      </c>
      <c r="AD157" s="24" t="s">
        <v>552</v>
      </c>
      <c r="AE157" s="24">
        <v>-7.9091141899999995E-2</v>
      </c>
      <c r="AF157" s="25">
        <v>2.4400000000000002E-2</v>
      </c>
      <c r="AG157" t="s">
        <v>481</v>
      </c>
      <c r="AH157" s="23">
        <v>-85.449891711000006</v>
      </c>
      <c r="AI157" s="24">
        <v>14.6934460888</v>
      </c>
      <c r="AJ157" s="23">
        <v>-90.697674418600002</v>
      </c>
      <c r="AK157" s="26">
        <v>1176460</v>
      </c>
      <c r="AL157" s="26">
        <v>1271240</v>
      </c>
      <c r="AM157" s="26">
        <v>1070040</v>
      </c>
      <c r="AN157" s="30">
        <v>4474848.8</v>
      </c>
      <c r="AO157" s="30">
        <v>5662120.5333333304</v>
      </c>
      <c r="AP157" s="30">
        <v>4901121.5</v>
      </c>
      <c r="AQ157" s="23" t="s">
        <v>553</v>
      </c>
      <c r="AR157" s="24" t="s">
        <v>555</v>
      </c>
      <c r="AS157" s="24" t="s">
        <v>555</v>
      </c>
      <c r="AT157" s="28">
        <v>-5.3600000000000002E-2</v>
      </c>
      <c r="AU157" s="28">
        <v>-3.8100000000000002E-2</v>
      </c>
      <c r="AV157" s="27">
        <v>3.8E-3</v>
      </c>
      <c r="AW157" s="29">
        <v>12560823.9999</v>
      </c>
      <c r="AX157" s="29">
        <v>40847433.999899998</v>
      </c>
      <c r="AY157" s="29">
        <v>57421496.999899998</v>
      </c>
      <c r="AZ157" s="29">
        <v>132252728.9992</v>
      </c>
      <c r="BA157" s="30">
        <v>-36150752.000100002</v>
      </c>
      <c r="BB157">
        <v>0.89</v>
      </c>
      <c r="BC157" s="25">
        <v>-0.34560000000000002</v>
      </c>
      <c r="BD157">
        <v>5.9550561797999997</v>
      </c>
      <c r="BE157">
        <v>0</v>
      </c>
      <c r="BF157">
        <v>0.38941954449999999</v>
      </c>
      <c r="BG157">
        <v>0</v>
      </c>
    </row>
    <row r="158" spans="1:59" x14ac:dyDescent="0.35">
      <c r="A158" t="s">
        <v>245</v>
      </c>
      <c r="B158" s="20">
        <v>3.95</v>
      </c>
      <c r="C158" s="20">
        <v>0.01</v>
      </c>
      <c r="D158" s="34">
        <v>2.5000000000000001E-3</v>
      </c>
      <c r="E158" s="31">
        <v>3.94</v>
      </c>
      <c r="F158" s="18">
        <v>3.82</v>
      </c>
      <c r="G158" s="20">
        <v>3.95</v>
      </c>
      <c r="H158">
        <v>3.94</v>
      </c>
      <c r="I158" s="16">
        <v>1098000</v>
      </c>
      <c r="J158" s="16">
        <v>4257210</v>
      </c>
      <c r="K158" s="21">
        <v>116580</v>
      </c>
      <c r="L158">
        <v>5.47</v>
      </c>
      <c r="M158">
        <v>3.45</v>
      </c>
      <c r="N158">
        <v>3.79</v>
      </c>
      <c r="O158">
        <v>3.58</v>
      </c>
      <c r="P158">
        <v>3.96</v>
      </c>
      <c r="Q158">
        <v>4.32</v>
      </c>
      <c r="R158" s="23">
        <v>4.0095000000000001</v>
      </c>
      <c r="S158" s="23">
        <v>4.0602</v>
      </c>
      <c r="T158" s="23">
        <v>4.0404</v>
      </c>
      <c r="U158" s="23">
        <v>4.2217500000000001</v>
      </c>
      <c r="V158" s="23">
        <v>3.9719891649000001</v>
      </c>
      <c r="W158" s="23">
        <v>4.0080102716999999</v>
      </c>
      <c r="X158" s="23">
        <v>4.0726726521999996</v>
      </c>
      <c r="Y158" s="23">
        <v>4.2474255582999998</v>
      </c>
      <c r="Z158" s="23" t="s">
        <v>480</v>
      </c>
      <c r="AA158" s="24" t="s">
        <v>558</v>
      </c>
      <c r="AB158" s="24" t="s">
        <v>558</v>
      </c>
      <c r="AC158" s="23">
        <v>47.863286425399998</v>
      </c>
      <c r="AD158" s="24" t="s">
        <v>552</v>
      </c>
      <c r="AE158" s="24">
        <v>-2.0979602100000001E-2</v>
      </c>
      <c r="AF158" s="25">
        <v>3.3500000000000002E-2</v>
      </c>
      <c r="AG158" t="s">
        <v>552</v>
      </c>
      <c r="AH158" s="23">
        <v>-85.797584339899998</v>
      </c>
      <c r="AI158" s="24">
        <v>40.903540903500001</v>
      </c>
      <c r="AJ158" s="24">
        <v>-56.410256410300001</v>
      </c>
      <c r="AK158" s="36">
        <v>924300</v>
      </c>
      <c r="AL158" s="36">
        <v>922133</v>
      </c>
      <c r="AM158" s="26">
        <v>1336400</v>
      </c>
      <c r="AN158" s="29">
        <v>3191708</v>
      </c>
      <c r="AO158" s="29">
        <v>3361994.66666666</v>
      </c>
      <c r="AP158" s="30">
        <v>5214777</v>
      </c>
      <c r="AQ158" s="22" t="s">
        <v>576</v>
      </c>
      <c r="AR158" s="24" t="s">
        <v>555</v>
      </c>
      <c r="AS158" s="24" t="s">
        <v>555</v>
      </c>
      <c r="AT158" s="28">
        <v>-7.4999999999999997E-3</v>
      </c>
      <c r="AU158" s="28">
        <v>-3.6600000000000001E-2</v>
      </c>
      <c r="AV158" s="27">
        <v>3.95E-2</v>
      </c>
      <c r="AW158" s="30">
        <v>-3060330</v>
      </c>
      <c r="AX158" s="30">
        <v>-2794720.0000999998</v>
      </c>
      <c r="AY158" s="30">
        <v>-6136130.0001999997</v>
      </c>
      <c r="AZ158" s="30">
        <v>-62070190.000100002</v>
      </c>
      <c r="BA158" s="30">
        <v>-124933719.9998</v>
      </c>
      <c r="BB158">
        <v>0.5</v>
      </c>
      <c r="BC158" s="25">
        <v>-0.54959999999999998</v>
      </c>
      <c r="BD158">
        <v>7.9</v>
      </c>
      <c r="BE158">
        <v>0</v>
      </c>
      <c r="BF158">
        <v>0.65074135089999996</v>
      </c>
      <c r="BG158">
        <v>0</v>
      </c>
    </row>
    <row r="159" spans="1:59" x14ac:dyDescent="0.35">
      <c r="A159" t="s">
        <v>247</v>
      </c>
      <c r="B159" s="31">
        <v>1.05</v>
      </c>
      <c r="C159" s="31">
        <v>0</v>
      </c>
      <c r="D159" s="32">
        <v>0</v>
      </c>
      <c r="E159" s="31">
        <v>1.05</v>
      </c>
      <c r="F159" s="18">
        <v>1.03</v>
      </c>
      <c r="G159" s="31">
        <v>1.05</v>
      </c>
      <c r="H159">
        <v>1.05</v>
      </c>
      <c r="I159" s="16">
        <v>894000</v>
      </c>
      <c r="J159" s="16">
        <v>938680</v>
      </c>
      <c r="K159" s="31">
        <v>0</v>
      </c>
      <c r="L159">
        <v>1.1399999999999999</v>
      </c>
      <c r="M159">
        <v>1.01</v>
      </c>
      <c r="N159">
        <v>1.03</v>
      </c>
      <c r="O159">
        <v>0.98</v>
      </c>
      <c r="P159">
        <v>1.06</v>
      </c>
      <c r="Q159">
        <v>1.1000000000000001</v>
      </c>
      <c r="R159" s="22">
        <v>1.044</v>
      </c>
      <c r="S159" s="23">
        <v>1.0580000000000001</v>
      </c>
      <c r="T159" s="23">
        <v>1.0598000000000001</v>
      </c>
      <c r="U159" s="23">
        <v>1.0580499999999999</v>
      </c>
      <c r="V159" s="22">
        <v>1.0447524873</v>
      </c>
      <c r="W159" s="23">
        <v>1.0518552503</v>
      </c>
      <c r="X159" s="23">
        <v>1.0562778663000001</v>
      </c>
      <c r="Y159" s="23">
        <v>1.0586142939000001</v>
      </c>
      <c r="Z159" s="24" t="s">
        <v>558</v>
      </c>
      <c r="AA159" s="24" t="s">
        <v>558</v>
      </c>
      <c r="AB159" s="24" t="s">
        <v>558</v>
      </c>
      <c r="AC159" s="23">
        <v>51.795435627700002</v>
      </c>
      <c r="AD159" s="24" t="s">
        <v>552</v>
      </c>
      <c r="AE159" s="24">
        <v>-4.4676304999999999E-3</v>
      </c>
      <c r="AF159" s="25">
        <v>9.7000000000000003E-3</v>
      </c>
      <c r="AG159" t="s">
        <v>481</v>
      </c>
      <c r="AH159" s="24">
        <v>6.8259385665999996</v>
      </c>
      <c r="AI159" s="24">
        <v>0</v>
      </c>
      <c r="AJ159" s="24">
        <v>0</v>
      </c>
      <c r="AK159" s="36">
        <v>500900</v>
      </c>
      <c r="AL159" s="36">
        <v>579467</v>
      </c>
      <c r="AM159" s="36">
        <v>463500</v>
      </c>
      <c r="AN159" s="29">
        <v>515198</v>
      </c>
      <c r="AO159" s="29">
        <v>598974</v>
      </c>
      <c r="AP159" s="29">
        <v>479588.5</v>
      </c>
      <c r="AQ159" s="24" t="s">
        <v>559</v>
      </c>
      <c r="AR159" s="24" t="s">
        <v>555</v>
      </c>
      <c r="AS159" s="24" t="s">
        <v>555</v>
      </c>
      <c r="AT159" s="27">
        <v>9.5999999999999992E-3</v>
      </c>
      <c r="AU159" s="33">
        <v>0</v>
      </c>
      <c r="AV159" s="27">
        <v>9.5999999999999992E-3</v>
      </c>
      <c r="AW159" s="24">
        <v>0</v>
      </c>
      <c r="AX159" s="30">
        <v>-1040</v>
      </c>
      <c r="AY159" s="29">
        <v>145980</v>
      </c>
      <c r="AZ159" s="29">
        <v>279380</v>
      </c>
      <c r="BA159" s="30">
        <v>-1827660</v>
      </c>
      <c r="BB159">
        <v>0</v>
      </c>
      <c r="BC159" s="25">
        <v>0</v>
      </c>
      <c r="BD159">
        <v>0</v>
      </c>
      <c r="BE159">
        <v>0</v>
      </c>
      <c r="BF159">
        <v>0</v>
      </c>
      <c r="BG159">
        <v>0</v>
      </c>
    </row>
    <row r="160" spans="1:59" x14ac:dyDescent="0.35">
      <c r="A160" t="s">
        <v>249</v>
      </c>
      <c r="B160" s="18">
        <v>2.29</v>
      </c>
      <c r="C160" s="18">
        <v>-0.03</v>
      </c>
      <c r="D160" s="19">
        <v>-1.29E-2</v>
      </c>
      <c r="E160" s="20">
        <v>2.38</v>
      </c>
      <c r="F160" s="18">
        <v>2.27</v>
      </c>
      <c r="G160" s="20">
        <v>2.4</v>
      </c>
      <c r="H160">
        <v>2.3199999999999998</v>
      </c>
      <c r="I160" s="16">
        <v>110000</v>
      </c>
      <c r="J160" s="16">
        <v>252840</v>
      </c>
      <c r="K160" s="21">
        <v>14340</v>
      </c>
      <c r="L160">
        <v>3.4</v>
      </c>
      <c r="M160">
        <v>2.0099999999999998</v>
      </c>
      <c r="N160">
        <v>2.25</v>
      </c>
      <c r="O160">
        <v>2.16</v>
      </c>
      <c r="P160">
        <v>2.36</v>
      </c>
      <c r="Q160">
        <v>2.52</v>
      </c>
      <c r="R160" s="23">
        <v>2.3679999999999999</v>
      </c>
      <c r="S160" s="23">
        <v>2.4798</v>
      </c>
      <c r="T160" s="23">
        <v>2.4581</v>
      </c>
      <c r="U160" s="23">
        <v>2.4658000000000002</v>
      </c>
      <c r="V160" s="23">
        <v>2.3557912925000002</v>
      </c>
      <c r="W160" s="23">
        <v>2.4113068756999998</v>
      </c>
      <c r="X160" s="23">
        <v>2.4431146824000001</v>
      </c>
      <c r="Y160" s="23">
        <v>2.4534944904999998</v>
      </c>
      <c r="Z160" s="23" t="s">
        <v>480</v>
      </c>
      <c r="AA160" s="23" t="s">
        <v>480</v>
      </c>
      <c r="AB160" s="24" t="s">
        <v>558</v>
      </c>
      <c r="AC160" s="23">
        <v>42.021858152699998</v>
      </c>
      <c r="AD160" s="24" t="s">
        <v>552</v>
      </c>
      <c r="AE160" s="24">
        <v>-3.49744284E-2</v>
      </c>
      <c r="AF160" s="25">
        <v>4.4499999999999998E-2</v>
      </c>
      <c r="AG160" t="s">
        <v>552</v>
      </c>
      <c r="AH160" s="23">
        <v>-89.201877934300001</v>
      </c>
      <c r="AI160" s="22">
        <v>21.794871794900001</v>
      </c>
      <c r="AJ160" s="23">
        <v>-80.769230769200007</v>
      </c>
      <c r="AK160" s="26">
        <v>523000</v>
      </c>
      <c r="AL160" s="26">
        <v>432733</v>
      </c>
      <c r="AM160" s="26">
        <v>466400</v>
      </c>
      <c r="AN160" s="30">
        <v>984488</v>
      </c>
      <c r="AO160" s="30">
        <v>857164.66666666605</v>
      </c>
      <c r="AP160" s="30">
        <v>991719.5</v>
      </c>
      <c r="AQ160" s="23" t="s">
        <v>553</v>
      </c>
      <c r="AR160" s="24" t="s">
        <v>555</v>
      </c>
      <c r="AS160" s="24" t="s">
        <v>555</v>
      </c>
      <c r="AT160" s="28">
        <v>-7.2900000000000006E-2</v>
      </c>
      <c r="AU160" s="28">
        <v>-4.1799999999999997E-2</v>
      </c>
      <c r="AV160" s="27">
        <v>1.3299999999999999E-2</v>
      </c>
      <c r="AW160" s="29">
        <v>18940</v>
      </c>
      <c r="AX160" s="29">
        <v>28630</v>
      </c>
      <c r="AY160" s="29">
        <v>95940</v>
      </c>
      <c r="AZ160" s="29">
        <v>18290</v>
      </c>
      <c r="BA160" s="30">
        <v>-1262300</v>
      </c>
      <c r="BB160">
        <v>0</v>
      </c>
      <c r="BC160" s="25">
        <v>0</v>
      </c>
      <c r="BD160">
        <v>0</v>
      </c>
      <c r="BE160">
        <v>0</v>
      </c>
      <c r="BF160">
        <v>0</v>
      </c>
      <c r="BG160">
        <v>0</v>
      </c>
    </row>
    <row r="161" spans="1:59" x14ac:dyDescent="0.35">
      <c r="A161" t="s">
        <v>633</v>
      </c>
      <c r="B161" s="18">
        <v>1.07</v>
      </c>
      <c r="C161" s="18">
        <v>-0.01</v>
      </c>
      <c r="D161" s="19">
        <v>-9.2999999999999992E-3</v>
      </c>
      <c r="E161" s="18">
        <v>1.04</v>
      </c>
      <c r="F161" s="18">
        <v>1.02</v>
      </c>
      <c r="G161" s="18">
        <v>1.07</v>
      </c>
      <c r="H161">
        <v>1.08</v>
      </c>
      <c r="I161" s="16">
        <v>425000</v>
      </c>
      <c r="J161" s="16">
        <v>440130</v>
      </c>
      <c r="K161" s="31">
        <v>0</v>
      </c>
      <c r="L161">
        <v>2.64</v>
      </c>
      <c r="M161">
        <v>0.9</v>
      </c>
      <c r="N161">
        <v>1.02</v>
      </c>
      <c r="O161">
        <v>0.9</v>
      </c>
      <c r="P161">
        <v>1.0900000000000001</v>
      </c>
      <c r="Q161">
        <v>1.18</v>
      </c>
      <c r="R161" s="23">
        <v>1.081</v>
      </c>
      <c r="S161" s="23">
        <v>1.1399999999999999</v>
      </c>
      <c r="T161" s="23">
        <v>1.2161</v>
      </c>
      <c r="U161" s="23">
        <v>1.3031999999999999</v>
      </c>
      <c r="V161" s="23">
        <v>1.0836001366000001</v>
      </c>
      <c r="W161" s="23">
        <v>1.1361526930000001</v>
      </c>
      <c r="X161" s="23">
        <v>1.2021761876999999</v>
      </c>
      <c r="Y161" s="23">
        <v>1.2416880311</v>
      </c>
      <c r="Z161" s="23" t="s">
        <v>480</v>
      </c>
      <c r="AA161" s="23" t="s">
        <v>480</v>
      </c>
      <c r="AB161" s="23" t="s">
        <v>480</v>
      </c>
      <c r="AC161" s="23">
        <v>45.090655910800002</v>
      </c>
      <c r="AD161" s="24" t="s">
        <v>552</v>
      </c>
      <c r="AE161" s="24">
        <v>-2.7429268499999999E-2</v>
      </c>
      <c r="AF161" s="25">
        <v>5.1900000000000002E-2</v>
      </c>
      <c r="AG161" t="s">
        <v>482</v>
      </c>
      <c r="AH161" s="23">
        <v>-63.845582776500002</v>
      </c>
      <c r="AI161" s="22">
        <v>31.746031746</v>
      </c>
      <c r="AJ161" s="23">
        <v>-71.428571428599994</v>
      </c>
      <c r="AK161" s="26">
        <v>560000</v>
      </c>
      <c r="AL161" s="26">
        <v>714267</v>
      </c>
      <c r="AM161" s="26">
        <v>687550</v>
      </c>
      <c r="AN161" s="30">
        <v>475598</v>
      </c>
      <c r="AO161" s="30">
        <v>702566.66666666605</v>
      </c>
      <c r="AP161" s="30">
        <v>696126</v>
      </c>
      <c r="AQ161" s="24" t="s">
        <v>555</v>
      </c>
      <c r="AR161" s="24" t="s">
        <v>555</v>
      </c>
      <c r="AS161" s="24" t="s">
        <v>555</v>
      </c>
      <c r="AT161" s="28">
        <v>-0.1157</v>
      </c>
      <c r="AU161" s="27">
        <v>3.8800000000000001E-2</v>
      </c>
      <c r="AV161" s="27">
        <v>1.9E-2</v>
      </c>
      <c r="AW161" s="30">
        <v>-35360</v>
      </c>
      <c r="AX161" s="29">
        <v>97090</v>
      </c>
      <c r="AY161" s="30">
        <v>-847820</v>
      </c>
      <c r="AZ161" s="30">
        <v>-914650.00009999995</v>
      </c>
      <c r="BA161" s="29">
        <v>2201730</v>
      </c>
      <c r="BB161">
        <v>-0.42</v>
      </c>
      <c r="BC161" s="25">
        <v>0.22220000000000001</v>
      </c>
      <c r="BD161">
        <v>-2.5476190476</v>
      </c>
      <c r="BE161">
        <v>0</v>
      </c>
      <c r="BF161">
        <v>1.0918367347</v>
      </c>
      <c r="BG161">
        <v>0</v>
      </c>
    </row>
    <row r="162" spans="1:59" x14ac:dyDescent="0.35">
      <c r="A162" t="s">
        <v>251</v>
      </c>
      <c r="B162" s="31">
        <v>22.4</v>
      </c>
      <c r="C162" s="31">
        <v>0</v>
      </c>
      <c r="D162" s="32">
        <v>0</v>
      </c>
      <c r="E162" s="18">
        <v>22.3</v>
      </c>
      <c r="F162" s="18">
        <v>22.25</v>
      </c>
      <c r="G162" s="20">
        <v>22.9</v>
      </c>
      <c r="H162">
        <v>22.4</v>
      </c>
      <c r="I162" s="16">
        <v>2343000</v>
      </c>
      <c r="J162" s="16">
        <v>52394950</v>
      </c>
      <c r="K162" s="35">
        <v>-5578980</v>
      </c>
      <c r="L162">
        <v>25.3</v>
      </c>
      <c r="M162">
        <v>13.9</v>
      </c>
      <c r="N162">
        <v>22.28</v>
      </c>
      <c r="O162">
        <v>21</v>
      </c>
      <c r="P162">
        <v>23.15</v>
      </c>
      <c r="Q162">
        <v>24.05</v>
      </c>
      <c r="R162" s="23">
        <v>22.855</v>
      </c>
      <c r="S162" s="22">
        <v>21.224799999999998</v>
      </c>
      <c r="T162" s="22">
        <v>19.620200000000001</v>
      </c>
      <c r="U162" s="22">
        <v>18.146699999999999</v>
      </c>
      <c r="V162" s="23">
        <v>22.5732083959</v>
      </c>
      <c r="W162" s="22">
        <v>21.521952119800002</v>
      </c>
      <c r="X162" s="22">
        <v>20.188822059</v>
      </c>
      <c r="Y162" s="22">
        <v>18.6640786852</v>
      </c>
      <c r="Z162" s="23" t="s">
        <v>480</v>
      </c>
      <c r="AA162" s="22" t="s">
        <v>551</v>
      </c>
      <c r="AB162" s="22" t="s">
        <v>551</v>
      </c>
      <c r="AC162" s="23">
        <v>50.515960850600003</v>
      </c>
      <c r="AD162" s="24" t="s">
        <v>552</v>
      </c>
      <c r="AE162" s="23">
        <v>0.48165238490000001</v>
      </c>
      <c r="AF162" s="25">
        <v>3.6400000000000002E-2</v>
      </c>
      <c r="AG162" t="s">
        <v>552</v>
      </c>
      <c r="AH162" s="23">
        <v>-71.680132587499997</v>
      </c>
      <c r="AI162" s="23">
        <v>46.666666666700003</v>
      </c>
      <c r="AJ162" s="24">
        <v>-62.857142857100001</v>
      </c>
      <c r="AK162" s="36">
        <v>2091340</v>
      </c>
      <c r="AL162" s="26">
        <v>2400640</v>
      </c>
      <c r="AM162" s="26">
        <v>3236585</v>
      </c>
      <c r="AN162" s="29">
        <v>46053970.5</v>
      </c>
      <c r="AO162" s="30">
        <v>53358807.666666597</v>
      </c>
      <c r="AP162" s="30">
        <v>73405527.5</v>
      </c>
      <c r="AQ162" s="24" t="s">
        <v>578</v>
      </c>
      <c r="AR162" s="24" t="s">
        <v>555</v>
      </c>
      <c r="AS162" s="24" t="s">
        <v>555</v>
      </c>
      <c r="AT162" s="27">
        <v>0.1953</v>
      </c>
      <c r="AU162" s="28">
        <v>-2.2000000000000001E-3</v>
      </c>
      <c r="AV162" s="28">
        <v>-2.4E-2</v>
      </c>
      <c r="AW162" s="30">
        <v>-61386845</v>
      </c>
      <c r="AX162" s="30">
        <v>-290420740</v>
      </c>
      <c r="AY162" s="30">
        <v>-460084440</v>
      </c>
      <c r="AZ162" s="30">
        <v>-348088251.00029999</v>
      </c>
      <c r="BA162" s="30">
        <v>-616005524.99969995</v>
      </c>
      <c r="BB162">
        <v>0.92</v>
      </c>
      <c r="BC162" s="25">
        <v>0.22670000000000001</v>
      </c>
      <c r="BD162">
        <v>24.347826087000001</v>
      </c>
      <c r="BE162">
        <v>0</v>
      </c>
      <c r="BF162">
        <v>1.6854778028999999</v>
      </c>
      <c r="BG162">
        <v>0</v>
      </c>
    </row>
    <row r="163" spans="1:59" x14ac:dyDescent="0.35">
      <c r="A163" t="s">
        <v>253</v>
      </c>
      <c r="B163" s="20">
        <v>9.1000000000000004E-3</v>
      </c>
      <c r="C163" s="20">
        <v>1E-4</v>
      </c>
      <c r="D163" s="34">
        <v>1.11E-2</v>
      </c>
      <c r="E163" s="20">
        <v>9.1000000000000004E-3</v>
      </c>
      <c r="F163" s="20">
        <v>9.1000000000000004E-3</v>
      </c>
      <c r="G163" s="20">
        <v>9.1000000000000004E-3</v>
      </c>
      <c r="H163">
        <v>8.9999999999999993E-3</v>
      </c>
      <c r="I163" s="16">
        <v>14000000</v>
      </c>
      <c r="J163" s="16">
        <v>127400</v>
      </c>
      <c r="K163" s="31">
        <v>0</v>
      </c>
      <c r="L163">
        <v>1.2E-2</v>
      </c>
      <c r="M163">
        <v>8.9999999999999993E-3</v>
      </c>
      <c r="N163">
        <v>8.9999999999999993E-3</v>
      </c>
      <c r="O163">
        <v>8.9999999999999993E-3</v>
      </c>
      <c r="P163">
        <v>9.2999999999999992E-3</v>
      </c>
      <c r="Q163">
        <v>9.7000000000000003E-3</v>
      </c>
      <c r="R163" s="23">
        <v>9.2800000000000001E-3</v>
      </c>
      <c r="S163" s="23">
        <v>9.4640000000000002E-3</v>
      </c>
      <c r="T163" s="23">
        <v>9.9019999999999993E-3</v>
      </c>
      <c r="U163" s="23">
        <v>1.0560999999999999E-2</v>
      </c>
      <c r="V163" s="23">
        <v>9.2532236000000007E-3</v>
      </c>
      <c r="W163" s="23">
        <v>9.4866872999999994E-3</v>
      </c>
      <c r="X163" s="23">
        <v>9.8521783000000002E-3</v>
      </c>
      <c r="Y163" s="23">
        <v>1.0373053E-2</v>
      </c>
      <c r="Z163" s="23" t="s">
        <v>480</v>
      </c>
      <c r="AA163" s="24" t="s">
        <v>558</v>
      </c>
      <c r="AB163" s="23" t="s">
        <v>480</v>
      </c>
      <c r="AC163" s="23">
        <v>44.267579939800001</v>
      </c>
      <c r="AD163" s="24" t="s">
        <v>552</v>
      </c>
      <c r="AE163" s="24">
        <v>-9.8493199999999994E-5</v>
      </c>
      <c r="AF163" s="25">
        <v>2.2599999999999999E-2</v>
      </c>
      <c r="AG163" t="s">
        <v>481</v>
      </c>
      <c r="AH163" s="23">
        <v>-81.843464441799995</v>
      </c>
      <c r="AI163" s="24">
        <v>0</v>
      </c>
      <c r="AJ163" s="22">
        <v>-80</v>
      </c>
      <c r="AK163" s="36">
        <v>10800000</v>
      </c>
      <c r="AL163" s="26">
        <v>16666667</v>
      </c>
      <c r="AM163" s="73">
        <v>14000000</v>
      </c>
      <c r="AN163" s="29">
        <v>91260</v>
      </c>
      <c r="AO163" s="30">
        <v>149200</v>
      </c>
      <c r="AP163" s="74">
        <v>126235</v>
      </c>
      <c r="AQ163" s="22" t="s">
        <v>556</v>
      </c>
      <c r="AR163" s="24" t="s">
        <v>555</v>
      </c>
      <c r="AS163" s="22" t="s">
        <v>569</v>
      </c>
      <c r="AT163" s="28">
        <v>-3.1899999999999998E-2</v>
      </c>
      <c r="AU163" s="28">
        <v>-2.1499999999999998E-2</v>
      </c>
      <c r="AV163" s="28">
        <v>-1.09E-2</v>
      </c>
      <c r="AW163" s="24">
        <v>0</v>
      </c>
      <c r="AX163" s="24">
        <v>0</v>
      </c>
      <c r="AY163" s="24">
        <v>0</v>
      </c>
      <c r="AZ163" s="24">
        <v>0</v>
      </c>
      <c r="BA163" s="24">
        <v>0</v>
      </c>
      <c r="BB163">
        <v>0</v>
      </c>
      <c r="BC163" s="25">
        <v>0</v>
      </c>
      <c r="BD163">
        <v>0</v>
      </c>
      <c r="BE163">
        <v>0</v>
      </c>
      <c r="BF163">
        <v>0.91</v>
      </c>
      <c r="BG163">
        <v>0</v>
      </c>
    </row>
    <row r="164" spans="1:59" x14ac:dyDescent="0.35">
      <c r="A164" t="s">
        <v>580</v>
      </c>
      <c r="B164" s="20">
        <v>9.5999999999999992E-3</v>
      </c>
      <c r="C164" s="20">
        <v>2.0000000000000001E-4</v>
      </c>
      <c r="D164" s="34">
        <v>2.1299999999999999E-2</v>
      </c>
      <c r="E164" s="20">
        <v>9.5999999999999992E-3</v>
      </c>
      <c r="F164" s="20">
        <v>9.5999999999999992E-3</v>
      </c>
      <c r="G164" s="20">
        <v>9.5999999999999992E-3</v>
      </c>
      <c r="H164">
        <v>9.4000000000000004E-3</v>
      </c>
      <c r="I164" s="16">
        <v>1000000</v>
      </c>
      <c r="J164" s="16">
        <v>9600</v>
      </c>
      <c r="K164" s="31">
        <v>0</v>
      </c>
      <c r="L164">
        <v>1.2999999999999999E-2</v>
      </c>
      <c r="M164">
        <v>9.1000000000000004E-3</v>
      </c>
      <c r="N164">
        <v>9.4000000000000004E-3</v>
      </c>
      <c r="O164">
        <v>9.1999999999999998E-3</v>
      </c>
      <c r="P164">
        <v>9.7999999999999997E-3</v>
      </c>
      <c r="Q164">
        <v>1.0999999999999999E-2</v>
      </c>
      <c r="R164" s="23">
        <v>9.7199999999999995E-3</v>
      </c>
      <c r="S164" s="23">
        <v>1.0402E-2</v>
      </c>
      <c r="T164" s="23">
        <v>1.0911000000000001E-2</v>
      </c>
      <c r="U164" s="23">
        <v>1.13905E-2</v>
      </c>
      <c r="V164" s="23">
        <v>9.7462264999999999E-3</v>
      </c>
      <c r="W164" s="23">
        <v>1.0247927800000001E-2</v>
      </c>
      <c r="X164" s="23">
        <v>1.0734343E-2</v>
      </c>
      <c r="Y164" s="23">
        <v>1.1322568200000001E-2</v>
      </c>
      <c r="Z164" s="23" t="s">
        <v>480</v>
      </c>
      <c r="AA164" s="23" t="s">
        <v>480</v>
      </c>
      <c r="AB164" s="23" t="s">
        <v>480</v>
      </c>
      <c r="AC164" s="23">
        <v>43.127201142799997</v>
      </c>
      <c r="AD164" s="24" t="s">
        <v>552</v>
      </c>
      <c r="AE164" s="24">
        <v>-2.8686560000000001E-4</v>
      </c>
      <c r="AF164" s="25">
        <v>2.35E-2</v>
      </c>
      <c r="AG164" t="s">
        <v>481</v>
      </c>
      <c r="AH164" s="24">
        <v>-26.8817204301</v>
      </c>
      <c r="AI164" s="22">
        <v>55.555555555600002</v>
      </c>
      <c r="AJ164" s="22">
        <v>-44.444444444399998</v>
      </c>
      <c r="AK164" s="26">
        <v>2600000</v>
      </c>
      <c r="AL164" s="26">
        <v>2860000</v>
      </c>
      <c r="AM164" s="26">
        <v>60135000</v>
      </c>
      <c r="AN164" s="30">
        <v>24740</v>
      </c>
      <c r="AO164" s="30">
        <v>27504</v>
      </c>
      <c r="AP164" s="30">
        <v>566577.5</v>
      </c>
      <c r="AQ164" s="22" t="s">
        <v>556</v>
      </c>
      <c r="AR164" s="24" t="s">
        <v>555</v>
      </c>
      <c r="AS164" s="22" t="s">
        <v>569</v>
      </c>
      <c r="AT164" s="28">
        <v>-0.04</v>
      </c>
      <c r="AU164" s="27">
        <v>1.0500000000000001E-2</v>
      </c>
      <c r="AV164" s="27">
        <v>2.1299999999999999E-2</v>
      </c>
      <c r="AW164" s="24">
        <v>0</v>
      </c>
      <c r="AX164" s="30">
        <v>-78120</v>
      </c>
      <c r="AY164" s="30">
        <v>-86280</v>
      </c>
      <c r="AZ164" s="30">
        <v>-529080</v>
      </c>
      <c r="BA164" s="30">
        <v>-1016080.0000999999</v>
      </c>
      <c r="BB164">
        <v>0</v>
      </c>
      <c r="BC164" s="25">
        <v>0</v>
      </c>
      <c r="BD164">
        <v>0</v>
      </c>
      <c r="BE164">
        <v>0</v>
      </c>
      <c r="BF164">
        <v>0</v>
      </c>
      <c r="BG164">
        <v>0</v>
      </c>
    </row>
    <row r="165" spans="1:59" x14ac:dyDescent="0.35">
      <c r="A165" t="s">
        <v>255</v>
      </c>
      <c r="B165" s="20">
        <v>28.55</v>
      </c>
      <c r="C165" s="20">
        <v>0.3</v>
      </c>
      <c r="D165" s="34">
        <v>1.06E-2</v>
      </c>
      <c r="E165" s="20">
        <v>28.3</v>
      </c>
      <c r="F165" s="18">
        <v>27.7</v>
      </c>
      <c r="G165" s="20">
        <v>28.65</v>
      </c>
      <c r="H165">
        <v>28.25</v>
      </c>
      <c r="I165" s="16">
        <v>2097000</v>
      </c>
      <c r="J165" s="16">
        <v>59395695</v>
      </c>
      <c r="K165" s="21">
        <v>18018635</v>
      </c>
      <c r="L165">
        <v>28.95</v>
      </c>
      <c r="M165">
        <v>2.95</v>
      </c>
      <c r="N165">
        <v>25.18</v>
      </c>
      <c r="O165">
        <v>21.15</v>
      </c>
      <c r="P165">
        <v>28.78</v>
      </c>
      <c r="Q165">
        <v>28.78</v>
      </c>
      <c r="R165" s="22">
        <v>24.612500000000001</v>
      </c>
      <c r="S165" s="22">
        <v>23.219000000000001</v>
      </c>
      <c r="T165" s="22">
        <v>21.317699999999999</v>
      </c>
      <c r="U165" s="22">
        <v>14.70295</v>
      </c>
      <c r="V165" s="22">
        <v>25.222795370099998</v>
      </c>
      <c r="W165" s="22">
        <v>23.4108996627</v>
      </c>
      <c r="X165" s="22">
        <v>20.7697443506</v>
      </c>
      <c r="Y165" s="22">
        <v>16.355785138800002</v>
      </c>
      <c r="Z165" s="22" t="s">
        <v>551</v>
      </c>
      <c r="AA165" s="22" t="s">
        <v>551</v>
      </c>
      <c r="AB165" s="22" t="s">
        <v>551</v>
      </c>
      <c r="AC165" s="22">
        <v>73.491562614499998</v>
      </c>
      <c r="AD165" s="23" t="s">
        <v>567</v>
      </c>
      <c r="AE165" s="22">
        <v>0.94429863169999995</v>
      </c>
      <c r="AF165" s="25">
        <v>4.48E-2</v>
      </c>
      <c r="AG165" t="s">
        <v>552</v>
      </c>
      <c r="AH165" s="22">
        <v>157.33614478999999</v>
      </c>
      <c r="AI165" s="22">
        <v>95.169975747099997</v>
      </c>
      <c r="AJ165" s="24">
        <v>-5.0314465409000002</v>
      </c>
      <c r="AK165" s="26">
        <v>4743560</v>
      </c>
      <c r="AL165" s="26">
        <v>5330573</v>
      </c>
      <c r="AM165" s="26">
        <v>4774405</v>
      </c>
      <c r="AN165" s="30">
        <v>120954283.5</v>
      </c>
      <c r="AO165" s="30">
        <v>131358329.666666</v>
      </c>
      <c r="AP165" s="30">
        <v>116534600.5</v>
      </c>
      <c r="AQ165" s="24" t="s">
        <v>555</v>
      </c>
      <c r="AR165" s="24" t="s">
        <v>555</v>
      </c>
      <c r="AS165" s="24" t="s">
        <v>555</v>
      </c>
      <c r="AT165" s="27">
        <v>0.2495</v>
      </c>
      <c r="AU165" s="27">
        <v>0.34039999999999998</v>
      </c>
      <c r="AV165" s="27">
        <v>9.8100000000000007E-2</v>
      </c>
      <c r="AW165" s="29">
        <v>100177895</v>
      </c>
      <c r="AX165" s="29">
        <v>426947995</v>
      </c>
      <c r="AY165" s="29">
        <v>627118645.00020003</v>
      </c>
      <c r="AZ165" s="29">
        <v>605284370.00020003</v>
      </c>
      <c r="BA165" s="29">
        <v>753156371.99950004</v>
      </c>
      <c r="BB165">
        <v>0.78</v>
      </c>
      <c r="BC165" s="25">
        <v>2</v>
      </c>
      <c r="BD165">
        <v>36.602564102599999</v>
      </c>
      <c r="BE165">
        <v>0</v>
      </c>
      <c r="BF165">
        <v>7.3393316195000002</v>
      </c>
      <c r="BG165">
        <v>0</v>
      </c>
    </row>
    <row r="166" spans="1:59" x14ac:dyDescent="0.35">
      <c r="A166" t="s">
        <v>257</v>
      </c>
      <c r="B166" s="18">
        <v>19.98</v>
      </c>
      <c r="C166" s="18">
        <v>-7.0000000000000007E-2</v>
      </c>
      <c r="D166" s="19">
        <v>-3.5000000000000001E-3</v>
      </c>
      <c r="E166" s="18">
        <v>19</v>
      </c>
      <c r="F166" s="18">
        <v>19</v>
      </c>
      <c r="G166" s="18">
        <v>19.98</v>
      </c>
      <c r="H166">
        <v>20.05</v>
      </c>
      <c r="I166" s="16">
        <v>1700</v>
      </c>
      <c r="J166" s="16">
        <v>32496</v>
      </c>
      <c r="K166" s="31">
        <v>0</v>
      </c>
      <c r="L166">
        <v>38</v>
      </c>
      <c r="M166">
        <v>16.440000000000001</v>
      </c>
      <c r="N166">
        <v>19.12</v>
      </c>
      <c r="O166">
        <v>17.84</v>
      </c>
      <c r="P166">
        <v>20.75</v>
      </c>
      <c r="Q166">
        <v>22</v>
      </c>
      <c r="R166" s="23">
        <v>20.369</v>
      </c>
      <c r="S166" s="23">
        <v>21.243600000000001</v>
      </c>
      <c r="T166" s="23">
        <v>22.334299999999999</v>
      </c>
      <c r="U166" s="23">
        <v>25.506150000000002</v>
      </c>
      <c r="V166" s="23">
        <v>20.468161669499999</v>
      </c>
      <c r="W166" s="23">
        <v>21.187431850999999</v>
      </c>
      <c r="X166" s="23">
        <v>22.701438032599999</v>
      </c>
      <c r="Y166" s="23">
        <v>26.2223943041</v>
      </c>
      <c r="Z166" s="24" t="s">
        <v>558</v>
      </c>
      <c r="AA166" s="23" t="s">
        <v>480</v>
      </c>
      <c r="AB166" s="23" t="s">
        <v>480</v>
      </c>
      <c r="AC166" s="23">
        <v>44.097495278399997</v>
      </c>
      <c r="AD166" s="24" t="s">
        <v>552</v>
      </c>
      <c r="AE166" s="24">
        <v>-0.26868624009999997</v>
      </c>
      <c r="AF166" s="25">
        <v>5.1799999999999999E-2</v>
      </c>
      <c r="AG166" t="s">
        <v>482</v>
      </c>
      <c r="AH166" s="23">
        <v>-92.305633614300007</v>
      </c>
      <c r="AI166" s="23">
        <v>36.161893707899999</v>
      </c>
      <c r="AJ166" s="24">
        <v>-47.027027027000003</v>
      </c>
      <c r="AK166" s="26">
        <v>2240</v>
      </c>
      <c r="AL166" s="73">
        <v>1700</v>
      </c>
      <c r="AM166" s="36">
        <v>1475</v>
      </c>
      <c r="AN166" s="30">
        <v>43758.400000000001</v>
      </c>
      <c r="AO166" s="74">
        <v>33472.6</v>
      </c>
      <c r="AP166" s="29">
        <v>29056.3</v>
      </c>
      <c r="AQ166" s="22" t="s">
        <v>556</v>
      </c>
      <c r="AR166" s="24" t="s">
        <v>555</v>
      </c>
      <c r="AS166" s="24" t="s">
        <v>555</v>
      </c>
      <c r="AT166" s="28">
        <v>-4.8599999999999997E-2</v>
      </c>
      <c r="AU166" s="28">
        <v>-3.7100000000000001E-2</v>
      </c>
      <c r="AV166" s="27">
        <v>3.85E-2</v>
      </c>
      <c r="AW166" s="24">
        <v>0</v>
      </c>
      <c r="AX166" s="29">
        <v>47435</v>
      </c>
      <c r="AY166" s="29">
        <v>55435</v>
      </c>
      <c r="AZ166" s="29">
        <v>59605</v>
      </c>
      <c r="BA166" s="29">
        <v>5503265</v>
      </c>
      <c r="BB166">
        <v>1.6</v>
      </c>
      <c r="BC166" s="25">
        <v>-5.33E-2</v>
      </c>
      <c r="BD166">
        <v>12.487500000000001</v>
      </c>
      <c r="BE166">
        <v>0</v>
      </c>
      <c r="BF166">
        <v>3.0503816794</v>
      </c>
      <c r="BG166">
        <v>0</v>
      </c>
    </row>
    <row r="167" spans="1:59" x14ac:dyDescent="0.35">
      <c r="A167" t="s">
        <v>259</v>
      </c>
      <c r="B167" s="18">
        <v>1.47</v>
      </c>
      <c r="C167" s="18">
        <v>-0.06</v>
      </c>
      <c r="D167" s="19">
        <v>-3.9199999999999999E-2</v>
      </c>
      <c r="E167" s="18">
        <v>1.5</v>
      </c>
      <c r="F167" s="18">
        <v>1.43</v>
      </c>
      <c r="G167" s="18">
        <v>1.5</v>
      </c>
      <c r="H167">
        <v>1.53</v>
      </c>
      <c r="I167" s="16">
        <v>475000</v>
      </c>
      <c r="J167" s="16">
        <v>695830</v>
      </c>
      <c r="K167" s="21">
        <v>14770</v>
      </c>
      <c r="L167">
        <v>2.2799999999999998</v>
      </c>
      <c r="M167">
        <v>1.4</v>
      </c>
      <c r="N167">
        <v>1.43</v>
      </c>
      <c r="O167">
        <v>1.38</v>
      </c>
      <c r="P167">
        <v>1.54</v>
      </c>
      <c r="Q167">
        <v>1.72</v>
      </c>
      <c r="R167" s="23">
        <v>1.581</v>
      </c>
      <c r="S167" s="23">
        <v>1.6634</v>
      </c>
      <c r="T167" s="23">
        <v>1.7799</v>
      </c>
      <c r="U167" s="23">
        <v>1.8525499999999999</v>
      </c>
      <c r="V167" s="23">
        <v>1.5629847137999999</v>
      </c>
      <c r="W167" s="23">
        <v>1.6515822738999999</v>
      </c>
      <c r="X167" s="23">
        <v>1.7361821501000001</v>
      </c>
      <c r="Y167" s="23">
        <v>1.8129992407</v>
      </c>
      <c r="Z167" s="23" t="s">
        <v>480</v>
      </c>
      <c r="AA167" s="23" t="s">
        <v>480</v>
      </c>
      <c r="AB167" s="23" t="s">
        <v>480</v>
      </c>
      <c r="AC167" s="23">
        <v>33.283493936200003</v>
      </c>
      <c r="AD167" s="24" t="s">
        <v>552</v>
      </c>
      <c r="AE167" s="24">
        <v>-5.1391630200000003E-2</v>
      </c>
      <c r="AF167" s="25">
        <v>4.5400000000000003E-2</v>
      </c>
      <c r="AG167" t="s">
        <v>552</v>
      </c>
      <c r="AH167" s="23">
        <v>-96.675048896299998</v>
      </c>
      <c r="AI167" s="24">
        <v>31.736111111100001</v>
      </c>
      <c r="AJ167" s="23">
        <v>-76.666666666699996</v>
      </c>
      <c r="AK167" s="26">
        <v>488000</v>
      </c>
      <c r="AL167" s="26">
        <v>629067</v>
      </c>
      <c r="AM167" s="26">
        <v>613050</v>
      </c>
      <c r="AN167" s="30">
        <v>691208</v>
      </c>
      <c r="AO167" s="30">
        <v>944038.33333333302</v>
      </c>
      <c r="AP167" s="30">
        <v>946483.25</v>
      </c>
      <c r="AQ167" s="24" t="s">
        <v>555</v>
      </c>
      <c r="AR167" s="24" t="s">
        <v>555</v>
      </c>
      <c r="AS167" s="24" t="s">
        <v>555</v>
      </c>
      <c r="AT167" s="28">
        <v>-0.17419999999999999</v>
      </c>
      <c r="AU167" s="28">
        <v>-0.1353</v>
      </c>
      <c r="AV167" s="27">
        <v>6.7999999999999996E-3</v>
      </c>
      <c r="AW167" s="29">
        <v>13420</v>
      </c>
      <c r="AX167" s="29">
        <v>13420</v>
      </c>
      <c r="AY167" s="30">
        <v>-27440</v>
      </c>
      <c r="AZ167" s="30">
        <v>-2186020</v>
      </c>
      <c r="BA167" s="29">
        <v>104606130.0008</v>
      </c>
      <c r="BB167">
        <v>0.14000000000000001</v>
      </c>
      <c r="BC167" s="25">
        <v>15</v>
      </c>
      <c r="BD167">
        <v>10.5</v>
      </c>
      <c r="BE167">
        <v>0</v>
      </c>
      <c r="BF167">
        <v>0.84</v>
      </c>
      <c r="BG167">
        <v>0</v>
      </c>
    </row>
    <row r="168" spans="1:59" x14ac:dyDescent="0.35">
      <c r="A168" t="s">
        <v>447</v>
      </c>
      <c r="B168" s="18">
        <v>17.48</v>
      </c>
      <c r="C168" s="18">
        <v>-0.12</v>
      </c>
      <c r="D168" s="19">
        <v>-6.7999999999999996E-3</v>
      </c>
      <c r="E168" s="31">
        <v>17.600000000000001</v>
      </c>
      <c r="F168" s="18">
        <v>17.32</v>
      </c>
      <c r="G168" s="31">
        <v>17.600000000000001</v>
      </c>
      <c r="H168">
        <v>17.600000000000001</v>
      </c>
      <c r="I168" s="16">
        <v>162700</v>
      </c>
      <c r="J168" s="16">
        <v>2838238</v>
      </c>
      <c r="K168" s="35">
        <v>-52243.9997</v>
      </c>
      <c r="L168">
        <v>27.5</v>
      </c>
      <c r="M168">
        <v>17.3</v>
      </c>
      <c r="N168">
        <v>17.350000000000001</v>
      </c>
      <c r="O168">
        <v>15.93</v>
      </c>
      <c r="P168">
        <v>17.7</v>
      </c>
      <c r="Q168">
        <v>18.34</v>
      </c>
      <c r="R168" s="23">
        <v>17.82</v>
      </c>
      <c r="S168" s="23">
        <v>18.0716</v>
      </c>
      <c r="T168" s="23">
        <v>18.534099999999999</v>
      </c>
      <c r="U168" s="23">
        <v>19.226199999999999</v>
      </c>
      <c r="V168" s="23">
        <v>17.7629472353</v>
      </c>
      <c r="W168" s="23">
        <v>18.042814075100001</v>
      </c>
      <c r="X168" s="23">
        <v>18.534070350299999</v>
      </c>
      <c r="Y168" s="23">
        <v>19.782566228699999</v>
      </c>
      <c r="Z168" s="23" t="s">
        <v>480</v>
      </c>
      <c r="AA168" s="24" t="s">
        <v>558</v>
      </c>
      <c r="AB168" s="24" t="s">
        <v>558</v>
      </c>
      <c r="AC168" s="23">
        <v>36.155741733699998</v>
      </c>
      <c r="AD168" s="24" t="s">
        <v>552</v>
      </c>
      <c r="AE168" s="24">
        <v>-0.1461918857</v>
      </c>
      <c r="AF168" s="25">
        <v>1.23E-2</v>
      </c>
      <c r="AG168" t="s">
        <v>481</v>
      </c>
      <c r="AH168" s="23">
        <v>-111.7539585871</v>
      </c>
      <c r="AI168" s="22">
        <v>16.111111111100001</v>
      </c>
      <c r="AJ168" s="23">
        <v>-85</v>
      </c>
      <c r="AK168" s="26">
        <v>238330</v>
      </c>
      <c r="AL168" s="26">
        <v>266233</v>
      </c>
      <c r="AM168" s="26">
        <v>283225</v>
      </c>
      <c r="AN168" s="30">
        <v>3680057.4</v>
      </c>
      <c r="AO168" s="30">
        <v>4382234</v>
      </c>
      <c r="AP168" s="30">
        <v>4791322.7</v>
      </c>
      <c r="AQ168" s="24" t="s">
        <v>555</v>
      </c>
      <c r="AR168" s="24" t="s">
        <v>555</v>
      </c>
      <c r="AS168" s="24" t="s">
        <v>555</v>
      </c>
      <c r="AT168" s="28">
        <v>-6.0199999999999997E-2</v>
      </c>
      <c r="AU168" s="28">
        <v>-2.7799999999999998E-2</v>
      </c>
      <c r="AV168" s="27">
        <v>4.5999999999999999E-3</v>
      </c>
      <c r="AW168" s="30">
        <v>-3106795.9991000001</v>
      </c>
      <c r="AX168" s="30">
        <v>-3280099.9988000002</v>
      </c>
      <c r="AY168" s="29">
        <v>1011250.0011</v>
      </c>
      <c r="AZ168" s="29">
        <v>28534988.001200002</v>
      </c>
      <c r="BA168" s="30">
        <v>-800768829.99749994</v>
      </c>
      <c r="BB168">
        <v>0.77</v>
      </c>
      <c r="BC168" s="25">
        <v>0.16669999999999999</v>
      </c>
      <c r="BD168">
        <v>22.701298701300001</v>
      </c>
      <c r="BE168">
        <v>0</v>
      </c>
      <c r="BF168">
        <v>2.6206896552000001</v>
      </c>
      <c r="BG168">
        <v>0</v>
      </c>
    </row>
    <row r="169" spans="1:59" x14ac:dyDescent="0.35">
      <c r="A169" t="s">
        <v>650</v>
      </c>
      <c r="B169" s="20">
        <v>0.53</v>
      </c>
      <c r="C169" s="20">
        <v>0.03</v>
      </c>
      <c r="D169" s="34">
        <v>0.06</v>
      </c>
      <c r="E169" s="20">
        <v>0.53</v>
      </c>
      <c r="F169" s="20">
        <v>0.53</v>
      </c>
      <c r="G169" s="20">
        <v>0.53</v>
      </c>
      <c r="H169">
        <v>0.5</v>
      </c>
      <c r="I169" s="16">
        <v>9000</v>
      </c>
      <c r="J169" s="16">
        <v>4770</v>
      </c>
      <c r="K169" s="31">
        <v>0</v>
      </c>
      <c r="L169">
        <v>0.82</v>
      </c>
      <c r="M169">
        <v>0.5</v>
      </c>
      <c r="N169">
        <v>0.5</v>
      </c>
      <c r="O169">
        <v>0.48</v>
      </c>
      <c r="P169">
        <v>0.54</v>
      </c>
      <c r="Q169">
        <v>0.56000000000000005</v>
      </c>
      <c r="R169" s="22">
        <v>0.51749999999999996</v>
      </c>
      <c r="S169" s="22">
        <v>0.52839999999999998</v>
      </c>
      <c r="T169" s="23">
        <v>0.54359999999999997</v>
      </c>
      <c r="U169" s="23">
        <v>0.56584999999999996</v>
      </c>
      <c r="V169" s="22">
        <v>0.51918034369999999</v>
      </c>
      <c r="W169" s="22">
        <v>0.52876871719999996</v>
      </c>
      <c r="X169" s="23">
        <v>0.541218745</v>
      </c>
      <c r="Y169" s="23">
        <v>0.5581800509</v>
      </c>
      <c r="Z169" s="23" t="s">
        <v>480</v>
      </c>
      <c r="AA169" s="24" t="s">
        <v>558</v>
      </c>
      <c r="AB169" s="24" t="s">
        <v>558</v>
      </c>
      <c r="AC169" s="22">
        <v>52.656161393700003</v>
      </c>
      <c r="AD169" s="24" t="s">
        <v>552</v>
      </c>
      <c r="AE169" s="24">
        <v>-5.9134391999999996E-3</v>
      </c>
      <c r="AF169" s="25">
        <v>3.3000000000000002E-2</v>
      </c>
      <c r="AG169" t="s">
        <v>552</v>
      </c>
      <c r="AH169" s="22">
        <v>95.238095238100001</v>
      </c>
      <c r="AI169" s="24">
        <v>0</v>
      </c>
      <c r="AJ169" s="22">
        <v>-50</v>
      </c>
      <c r="AK169" s="26">
        <v>263100</v>
      </c>
      <c r="AL169" s="26">
        <v>251133</v>
      </c>
      <c r="AM169" s="26">
        <v>233300</v>
      </c>
      <c r="AN169" s="30">
        <v>130058</v>
      </c>
      <c r="AO169" s="30">
        <v>126004.666666666</v>
      </c>
      <c r="AP169" s="30">
        <v>117989</v>
      </c>
      <c r="AQ169" s="22" t="s">
        <v>556</v>
      </c>
      <c r="AR169" s="24" t="s">
        <v>555</v>
      </c>
      <c r="AS169" s="24" t="s">
        <v>555</v>
      </c>
      <c r="AT169" s="28">
        <v>-7.0199999999999999E-2</v>
      </c>
      <c r="AU169" s="27">
        <v>1.9199999999999998E-2</v>
      </c>
      <c r="AV169" s="27">
        <v>3.9199999999999999E-2</v>
      </c>
      <c r="AW169" s="24">
        <v>0</v>
      </c>
      <c r="AX169" s="24">
        <v>0</v>
      </c>
      <c r="AY169" s="24">
        <v>0</v>
      </c>
      <c r="AZ169" s="24">
        <v>0</v>
      </c>
      <c r="BA169" s="24">
        <v>0</v>
      </c>
      <c r="BB169">
        <v>0.01</v>
      </c>
      <c r="BC169" s="25">
        <v>0</v>
      </c>
      <c r="BD169">
        <v>53</v>
      </c>
      <c r="BE169">
        <v>0</v>
      </c>
      <c r="BF169">
        <v>0.53</v>
      </c>
      <c r="BG169">
        <v>0</v>
      </c>
    </row>
    <row r="170" spans="1:59" x14ac:dyDescent="0.35">
      <c r="A170" t="s">
        <v>261</v>
      </c>
      <c r="B170" s="18">
        <v>17.22</v>
      </c>
      <c r="C170" s="18">
        <v>-1.28</v>
      </c>
      <c r="D170" s="19">
        <v>-6.9199999999999998E-2</v>
      </c>
      <c r="E170" s="18">
        <v>17.5</v>
      </c>
      <c r="F170" s="18">
        <v>17.22</v>
      </c>
      <c r="G170" s="18">
        <v>18.38</v>
      </c>
      <c r="H170">
        <v>18.5</v>
      </c>
      <c r="I170" s="16">
        <v>2300</v>
      </c>
      <c r="J170" s="16">
        <v>40058</v>
      </c>
      <c r="K170" s="31">
        <v>0</v>
      </c>
      <c r="L170">
        <v>26.45</v>
      </c>
      <c r="M170">
        <v>14</v>
      </c>
      <c r="N170">
        <v>17.11</v>
      </c>
      <c r="O170">
        <v>16.5</v>
      </c>
      <c r="P170">
        <v>18.850000000000001</v>
      </c>
      <c r="Q170">
        <v>20.18</v>
      </c>
      <c r="R170" s="23">
        <v>18.260999999999999</v>
      </c>
      <c r="S170" s="23">
        <v>17.384</v>
      </c>
      <c r="T170" s="23">
        <v>17.907800000000002</v>
      </c>
      <c r="U170" s="23">
        <v>17.746099999999998</v>
      </c>
      <c r="V170" s="23">
        <v>18.201728642300001</v>
      </c>
      <c r="W170" s="23">
        <v>17.833345024300002</v>
      </c>
      <c r="X170" s="23">
        <v>17.778697166000001</v>
      </c>
      <c r="Y170" s="23">
        <v>18.630050902000001</v>
      </c>
      <c r="Z170" s="22" t="s">
        <v>551</v>
      </c>
      <c r="AA170" s="22" t="s">
        <v>551</v>
      </c>
      <c r="AB170" s="24" t="s">
        <v>558</v>
      </c>
      <c r="AC170" s="23">
        <v>42.709359360999997</v>
      </c>
      <c r="AD170" s="24" t="s">
        <v>552</v>
      </c>
      <c r="AE170" s="23">
        <v>0.3146846183</v>
      </c>
      <c r="AF170" s="25">
        <v>8.6900000000000005E-2</v>
      </c>
      <c r="AG170" t="s">
        <v>482</v>
      </c>
      <c r="AH170" s="23">
        <v>-95.168578380300005</v>
      </c>
      <c r="AI170" s="23">
        <v>22.5</v>
      </c>
      <c r="AJ170" s="23">
        <v>-94.5</v>
      </c>
      <c r="AK170" s="26">
        <v>5290</v>
      </c>
      <c r="AL170" s="26">
        <v>4927</v>
      </c>
      <c r="AM170" s="26">
        <v>4685</v>
      </c>
      <c r="AN170" s="30">
        <v>88012.2</v>
      </c>
      <c r="AO170" s="30">
        <v>83670.933333333305</v>
      </c>
      <c r="AP170" s="30">
        <v>80146.399999999994</v>
      </c>
      <c r="AQ170" s="23" t="s">
        <v>570</v>
      </c>
      <c r="AR170" s="24" t="s">
        <v>555</v>
      </c>
      <c r="AS170" s="24" t="s">
        <v>555</v>
      </c>
      <c r="AT170" s="27">
        <v>4.36E-2</v>
      </c>
      <c r="AU170" s="28">
        <v>-6.4100000000000004E-2</v>
      </c>
      <c r="AV170" s="28">
        <v>-4.3299999999999998E-2</v>
      </c>
      <c r="AW170" s="24">
        <v>0</v>
      </c>
      <c r="AX170" s="24">
        <v>0</v>
      </c>
      <c r="AY170" s="24">
        <v>0</v>
      </c>
      <c r="AZ170" s="24">
        <v>0</v>
      </c>
      <c r="BA170" s="24">
        <v>0</v>
      </c>
      <c r="BB170">
        <v>0.43</v>
      </c>
      <c r="BC170" s="25">
        <v>-0.18870000000000001</v>
      </c>
      <c r="BD170">
        <v>40.046511627900003</v>
      </c>
      <c r="BE170">
        <v>0</v>
      </c>
      <c r="BF170">
        <v>6.7795275590999999</v>
      </c>
      <c r="BG170">
        <v>0</v>
      </c>
    </row>
    <row r="171" spans="1:59" x14ac:dyDescent="0.35">
      <c r="A171" t="s">
        <v>263</v>
      </c>
      <c r="B171" s="31">
        <v>98.5</v>
      </c>
      <c r="C171" s="31">
        <v>0</v>
      </c>
      <c r="D171" s="32">
        <v>0</v>
      </c>
      <c r="E171" s="18">
        <v>98.4</v>
      </c>
      <c r="F171" s="18">
        <v>96.75</v>
      </c>
      <c r="G171" s="31">
        <v>98.5</v>
      </c>
      <c r="H171">
        <v>98.5</v>
      </c>
      <c r="I171" s="16">
        <v>2760670</v>
      </c>
      <c r="J171" s="16">
        <v>269336911</v>
      </c>
      <c r="K171" s="21">
        <v>20528613</v>
      </c>
      <c r="L171">
        <v>109.8</v>
      </c>
      <c r="M171">
        <v>74.55</v>
      </c>
      <c r="N171">
        <v>96.65</v>
      </c>
      <c r="O171">
        <v>93.65</v>
      </c>
      <c r="P171">
        <v>100.05</v>
      </c>
      <c r="Q171">
        <v>103.75</v>
      </c>
      <c r="R171" s="23">
        <v>98.644999999999996</v>
      </c>
      <c r="S171" s="23">
        <v>100.44799999999999</v>
      </c>
      <c r="T171" s="22">
        <v>95.776499999999999</v>
      </c>
      <c r="U171" s="22">
        <v>91.77825</v>
      </c>
      <c r="V171" s="23">
        <v>98.690769337600003</v>
      </c>
      <c r="W171" s="23">
        <v>98.723195270999994</v>
      </c>
      <c r="X171" s="22">
        <v>96.426102540000002</v>
      </c>
      <c r="Y171" s="22">
        <v>92.709983675399997</v>
      </c>
      <c r="Z171" s="23" t="s">
        <v>480</v>
      </c>
      <c r="AA171" s="24" t="s">
        <v>558</v>
      </c>
      <c r="AB171" s="22" t="s">
        <v>551</v>
      </c>
      <c r="AC171" s="23">
        <v>48.257421200800003</v>
      </c>
      <c r="AD171" s="24" t="s">
        <v>552</v>
      </c>
      <c r="AE171" s="22">
        <v>-0.91683968400000004</v>
      </c>
      <c r="AF171" s="25">
        <v>2.0299999999999999E-2</v>
      </c>
      <c r="AG171" t="s">
        <v>481</v>
      </c>
      <c r="AH171" s="24">
        <v>-28.690543869599999</v>
      </c>
      <c r="AI171" s="22">
        <v>76.282051282099999</v>
      </c>
      <c r="AJ171" s="24">
        <v>-32.692307692299998</v>
      </c>
      <c r="AK171" s="36">
        <v>2453034</v>
      </c>
      <c r="AL171" s="36">
        <v>2338263</v>
      </c>
      <c r="AM171" s="36">
        <v>2385147</v>
      </c>
      <c r="AN171" s="29">
        <v>219678426.34999999</v>
      </c>
      <c r="AO171" s="29">
        <v>215243561.033333</v>
      </c>
      <c r="AP171" s="29">
        <v>225069074.90000001</v>
      </c>
      <c r="AQ171" s="22" t="s">
        <v>576</v>
      </c>
      <c r="AR171" s="24" t="s">
        <v>555</v>
      </c>
      <c r="AS171" s="24" t="s">
        <v>555</v>
      </c>
      <c r="AT171" s="28">
        <v>-2.86E-2</v>
      </c>
      <c r="AU171" s="28">
        <v>-1.01E-2</v>
      </c>
      <c r="AV171" s="27">
        <v>1.7600000000000001E-2</v>
      </c>
      <c r="AW171" s="29">
        <v>162688585</v>
      </c>
      <c r="AX171" s="30">
        <v>-226381647.5</v>
      </c>
      <c r="AY171" s="30">
        <v>-151724187.5</v>
      </c>
      <c r="AZ171" s="29">
        <v>1949265043</v>
      </c>
      <c r="BA171" s="30">
        <v>-2829768871.5004001</v>
      </c>
      <c r="BB171">
        <v>5.88</v>
      </c>
      <c r="BC171" s="25">
        <v>4.07E-2</v>
      </c>
      <c r="BD171">
        <v>16.751700680300001</v>
      </c>
      <c r="BE171">
        <v>0</v>
      </c>
      <c r="BF171">
        <v>1.4885899954999999</v>
      </c>
      <c r="BG171">
        <v>0</v>
      </c>
    </row>
    <row r="172" spans="1:59" x14ac:dyDescent="0.35">
      <c r="A172" t="s">
        <v>266</v>
      </c>
      <c r="B172" s="18">
        <v>0.53</v>
      </c>
      <c r="C172" s="18">
        <v>-0.01</v>
      </c>
      <c r="D172" s="19">
        <v>-1.8499999999999999E-2</v>
      </c>
      <c r="E172" s="31">
        <v>0.54</v>
      </c>
      <c r="F172" s="18">
        <v>0.53</v>
      </c>
      <c r="G172" s="20">
        <v>0.55000000000000004</v>
      </c>
      <c r="H172">
        <v>0.54</v>
      </c>
      <c r="I172" s="16">
        <v>634000</v>
      </c>
      <c r="J172" s="16">
        <v>339720</v>
      </c>
      <c r="K172" s="31">
        <v>0</v>
      </c>
      <c r="L172">
        <v>0.83</v>
      </c>
      <c r="M172">
        <v>0.52</v>
      </c>
      <c r="N172">
        <v>0.52</v>
      </c>
      <c r="O172">
        <v>0.47749999999999998</v>
      </c>
      <c r="P172">
        <v>0.56000000000000005</v>
      </c>
      <c r="Q172">
        <v>0.57999999999999996</v>
      </c>
      <c r="R172" s="23">
        <v>0.54500000000000004</v>
      </c>
      <c r="S172" s="23">
        <v>0.56540000000000001</v>
      </c>
      <c r="T172" s="23">
        <v>0.60629999999999995</v>
      </c>
      <c r="U172" s="23">
        <v>0.65400000000000003</v>
      </c>
      <c r="V172" s="23">
        <v>0.54639099260000001</v>
      </c>
      <c r="W172" s="23">
        <v>0.56641992129999996</v>
      </c>
      <c r="X172" s="23">
        <v>0.59688059520000003</v>
      </c>
      <c r="Y172" s="23">
        <v>0.63085395300000002</v>
      </c>
      <c r="Z172" s="23" t="s">
        <v>480</v>
      </c>
      <c r="AA172" s="23" t="s">
        <v>480</v>
      </c>
      <c r="AB172" s="23" t="s">
        <v>480</v>
      </c>
      <c r="AC172" s="23">
        <v>43.002540193999998</v>
      </c>
      <c r="AD172" s="24" t="s">
        <v>552</v>
      </c>
      <c r="AE172" s="24">
        <v>-9.0458676999999998E-3</v>
      </c>
      <c r="AF172" s="25">
        <v>4.3799999999999999E-2</v>
      </c>
      <c r="AG172" t="s">
        <v>552</v>
      </c>
      <c r="AH172" s="23">
        <v>-60.606060606100002</v>
      </c>
      <c r="AI172" s="23">
        <v>19.047619047600001</v>
      </c>
      <c r="AJ172" s="23">
        <v>-85.714285714300004</v>
      </c>
      <c r="AK172" s="26">
        <v>985200</v>
      </c>
      <c r="AL172" s="26">
        <v>802533</v>
      </c>
      <c r="AM172" s="26">
        <v>837550</v>
      </c>
      <c r="AN172" s="30">
        <v>326529</v>
      </c>
      <c r="AO172" s="30">
        <v>295910.66666666599</v>
      </c>
      <c r="AP172" s="30">
        <v>351082.5</v>
      </c>
      <c r="AQ172" s="24" t="s">
        <v>555</v>
      </c>
      <c r="AR172" s="23" t="s">
        <v>554</v>
      </c>
      <c r="AS172" s="24" t="s">
        <v>555</v>
      </c>
      <c r="AT172" s="28">
        <v>-0.1167</v>
      </c>
      <c r="AU172" s="28">
        <v>-1.8499999999999999E-2</v>
      </c>
      <c r="AV172" s="28">
        <v>-1.8499999999999999E-2</v>
      </c>
      <c r="AW172" s="24">
        <v>0</v>
      </c>
      <c r="AX172" s="29">
        <v>159099</v>
      </c>
      <c r="AY172" s="29">
        <v>252528.9999</v>
      </c>
      <c r="AZ172" s="30">
        <v>-178590.99979999999</v>
      </c>
      <c r="BA172" s="30">
        <v>-101894039.99969999</v>
      </c>
      <c r="BB172">
        <v>0</v>
      </c>
      <c r="BC172" s="25">
        <v>0</v>
      </c>
      <c r="BD172">
        <v>0</v>
      </c>
      <c r="BE172">
        <v>0</v>
      </c>
      <c r="BF172">
        <v>8.8333333333000006</v>
      </c>
      <c r="BG172">
        <v>0</v>
      </c>
    </row>
    <row r="173" spans="1:59" x14ac:dyDescent="0.35">
      <c r="A173" t="s">
        <v>268</v>
      </c>
      <c r="B173" s="18">
        <v>4.72</v>
      </c>
      <c r="C173" s="18">
        <v>-0.16</v>
      </c>
      <c r="D173" s="19">
        <v>-3.2800000000000003E-2</v>
      </c>
      <c r="E173" s="18">
        <v>4.8600000000000003</v>
      </c>
      <c r="F173" s="18">
        <v>4.71</v>
      </c>
      <c r="G173" s="31">
        <v>4.88</v>
      </c>
      <c r="H173">
        <v>4.88</v>
      </c>
      <c r="I173" s="16">
        <v>39157000</v>
      </c>
      <c r="J173" s="16">
        <v>186390420</v>
      </c>
      <c r="K173" s="35">
        <v>-101828150</v>
      </c>
      <c r="L173">
        <v>5.85</v>
      </c>
      <c r="M173">
        <v>3.38</v>
      </c>
      <c r="N173">
        <v>4.71</v>
      </c>
      <c r="O173">
        <v>4.51</v>
      </c>
      <c r="P173">
        <v>4.9000000000000004</v>
      </c>
      <c r="Q173">
        <v>5.0999999999999996</v>
      </c>
      <c r="R173" s="23">
        <v>4.9320000000000004</v>
      </c>
      <c r="S173" s="23">
        <v>5.0541999999999998</v>
      </c>
      <c r="T173" s="23">
        <v>5.2240000000000002</v>
      </c>
      <c r="U173" s="23">
        <v>4.9523000000000001</v>
      </c>
      <c r="V173" s="23">
        <v>4.9184256463000002</v>
      </c>
      <c r="W173" s="23">
        <v>5.0352749191999999</v>
      </c>
      <c r="X173" s="23">
        <v>5.0669802026999999</v>
      </c>
      <c r="Y173" s="23">
        <v>4.9148739079999997</v>
      </c>
      <c r="Z173" s="23" t="s">
        <v>480</v>
      </c>
      <c r="AA173" s="24" t="s">
        <v>558</v>
      </c>
      <c r="AB173" s="24" t="s">
        <v>558</v>
      </c>
      <c r="AC173" s="23">
        <v>36.291523709099998</v>
      </c>
      <c r="AD173" s="24" t="s">
        <v>552</v>
      </c>
      <c r="AE173" s="24">
        <v>-6.2603910999999998E-2</v>
      </c>
      <c r="AF173" s="25">
        <v>2.5100000000000001E-2</v>
      </c>
      <c r="AG173" t="s">
        <v>481</v>
      </c>
      <c r="AH173" s="23">
        <v>-148.51563115210001</v>
      </c>
      <c r="AI173" s="23">
        <v>35.119047619</v>
      </c>
      <c r="AJ173" s="23">
        <v>-93.75</v>
      </c>
      <c r="AK173" s="36">
        <v>28949790</v>
      </c>
      <c r="AL173" s="36">
        <v>28802660</v>
      </c>
      <c r="AM173" s="36">
        <v>30609635</v>
      </c>
      <c r="AN173" s="29">
        <v>121447582.90000001</v>
      </c>
      <c r="AO173" s="29">
        <v>127464461.93333299</v>
      </c>
      <c r="AP173" s="29">
        <v>141016216.5</v>
      </c>
      <c r="AQ173" s="23" t="s">
        <v>553</v>
      </c>
      <c r="AR173" s="23" t="s">
        <v>571</v>
      </c>
      <c r="AS173" s="24" t="s">
        <v>555</v>
      </c>
      <c r="AT173" s="28">
        <v>-8.5300000000000001E-2</v>
      </c>
      <c r="AU173" s="28">
        <v>-4.65E-2</v>
      </c>
      <c r="AV173" s="28">
        <v>-1.67E-2</v>
      </c>
      <c r="AW173" s="30">
        <v>-167539639.99959999</v>
      </c>
      <c r="AX173" s="30">
        <v>-32881424.999600001</v>
      </c>
      <c r="AY173" s="30">
        <v>-307877134.99959999</v>
      </c>
      <c r="AZ173" s="30">
        <v>-806407260.99960005</v>
      </c>
      <c r="BA173" s="29">
        <v>376340892.49860001</v>
      </c>
      <c r="BB173">
        <v>0.39</v>
      </c>
      <c r="BC173" s="25">
        <v>0.1143</v>
      </c>
      <c r="BD173">
        <v>12.102564102600001</v>
      </c>
      <c r="BE173">
        <v>0</v>
      </c>
      <c r="BF173">
        <v>1.1184834123</v>
      </c>
      <c r="BG173">
        <v>0</v>
      </c>
    </row>
    <row r="174" spans="1:59" x14ac:dyDescent="0.35">
      <c r="A174" t="s">
        <v>270</v>
      </c>
      <c r="B174" s="18">
        <v>330</v>
      </c>
      <c r="C174" s="18">
        <v>-0.6</v>
      </c>
      <c r="D174" s="19">
        <v>-1.8E-3</v>
      </c>
      <c r="E174" s="18">
        <v>330</v>
      </c>
      <c r="F174" s="18">
        <v>327</v>
      </c>
      <c r="G174" s="20">
        <v>330.8</v>
      </c>
      <c r="H174">
        <v>330.6</v>
      </c>
      <c r="I174" s="16">
        <v>185930</v>
      </c>
      <c r="J174" s="16">
        <v>61313704</v>
      </c>
      <c r="K174" s="21">
        <v>15922148</v>
      </c>
      <c r="L174">
        <v>338.6</v>
      </c>
      <c r="M174">
        <v>254</v>
      </c>
      <c r="N174">
        <v>320.5</v>
      </c>
      <c r="O174">
        <v>299</v>
      </c>
      <c r="P174">
        <v>330.7</v>
      </c>
      <c r="Q174">
        <v>349</v>
      </c>
      <c r="R174" s="22">
        <v>328.92</v>
      </c>
      <c r="S174" s="22">
        <v>327.67200000000003</v>
      </c>
      <c r="T174" s="22">
        <v>312.19</v>
      </c>
      <c r="U174" s="22">
        <v>292.29000000000002</v>
      </c>
      <c r="V174" s="22">
        <v>327.3355753678</v>
      </c>
      <c r="W174" s="22">
        <v>324.2045550112</v>
      </c>
      <c r="X174" s="22">
        <v>314.28491914030002</v>
      </c>
      <c r="Y174" s="22">
        <v>302.8449403605</v>
      </c>
      <c r="Z174" s="23" t="s">
        <v>480</v>
      </c>
      <c r="AA174" s="24" t="s">
        <v>558</v>
      </c>
      <c r="AB174" s="22" t="s">
        <v>551</v>
      </c>
      <c r="AC174" s="23">
        <v>53.026314824700002</v>
      </c>
      <c r="AD174" s="24" t="s">
        <v>552</v>
      </c>
      <c r="AE174" s="22">
        <v>-0.59877894639999996</v>
      </c>
      <c r="AF174" s="25">
        <v>1.7899999999999999E-2</v>
      </c>
      <c r="AG174" t="s">
        <v>481</v>
      </c>
      <c r="AH174" s="24">
        <v>11.999376655800001</v>
      </c>
      <c r="AI174" s="22">
        <v>62.162162162199998</v>
      </c>
      <c r="AJ174" s="24">
        <v>-38.7387387387</v>
      </c>
      <c r="AK174" s="26">
        <v>210218</v>
      </c>
      <c r="AL174" s="26">
        <v>262190</v>
      </c>
      <c r="AM174" s="26">
        <v>253591</v>
      </c>
      <c r="AN174" s="30">
        <v>62093364.399999999</v>
      </c>
      <c r="AO174" s="30">
        <v>81603912.933333293</v>
      </c>
      <c r="AP174" s="30">
        <v>80273321.099999994</v>
      </c>
      <c r="AQ174" s="24" t="s">
        <v>562</v>
      </c>
      <c r="AR174" s="24" t="s">
        <v>555</v>
      </c>
      <c r="AS174" s="24" t="s">
        <v>555</v>
      </c>
      <c r="AT174" s="27">
        <v>4.3E-3</v>
      </c>
      <c r="AU174" s="28">
        <v>-2.5399999999999999E-2</v>
      </c>
      <c r="AV174" s="27">
        <v>2.4799999999999999E-2</v>
      </c>
      <c r="AW174" s="29">
        <v>66804478</v>
      </c>
      <c r="AX174" s="30">
        <v>-58906150</v>
      </c>
      <c r="AY174" s="29">
        <v>563474320</v>
      </c>
      <c r="AZ174" s="29">
        <v>6027624950</v>
      </c>
      <c r="BA174" s="29">
        <v>4143227466.4007001</v>
      </c>
      <c r="BB174">
        <v>17.34</v>
      </c>
      <c r="BC174" s="25">
        <v>4.02E-2</v>
      </c>
      <c r="BD174">
        <v>19.031141868500001</v>
      </c>
      <c r="BE174">
        <v>0</v>
      </c>
      <c r="BF174">
        <v>5.2009456265000003</v>
      </c>
      <c r="BG174">
        <v>0</v>
      </c>
    </row>
    <row r="175" spans="1:59" x14ac:dyDescent="0.35">
      <c r="A175" t="s">
        <v>272</v>
      </c>
      <c r="B175" s="18">
        <v>895</v>
      </c>
      <c r="C175" s="18">
        <v>-45</v>
      </c>
      <c r="D175" s="19">
        <v>-4.7899999999999998E-2</v>
      </c>
      <c r="E175" s="18">
        <v>925</v>
      </c>
      <c r="F175" s="18">
        <v>895</v>
      </c>
      <c r="G175" s="18">
        <v>925</v>
      </c>
      <c r="H175">
        <v>940</v>
      </c>
      <c r="I175">
        <v>210</v>
      </c>
      <c r="J175" s="16">
        <v>191500</v>
      </c>
      <c r="K175" s="35">
        <v>-191500</v>
      </c>
      <c r="L175" s="16">
        <v>1050</v>
      </c>
      <c r="M175">
        <v>770</v>
      </c>
      <c r="N175">
        <v>885</v>
      </c>
      <c r="O175">
        <v>830</v>
      </c>
      <c r="P175">
        <v>975</v>
      </c>
      <c r="Q175" s="16">
        <v>1005</v>
      </c>
      <c r="R175" s="23">
        <v>973.5</v>
      </c>
      <c r="S175" s="23">
        <v>961.58</v>
      </c>
      <c r="T175" s="23">
        <v>945.61</v>
      </c>
      <c r="U175" s="22">
        <v>885.84249999999997</v>
      </c>
      <c r="V175" s="23">
        <v>962.02182000549999</v>
      </c>
      <c r="W175" s="23">
        <v>959.15261284960002</v>
      </c>
      <c r="X175" s="23">
        <v>935.82806799030004</v>
      </c>
      <c r="Y175" s="22">
        <v>884.22654798459996</v>
      </c>
      <c r="Z175" s="23" t="s">
        <v>480</v>
      </c>
      <c r="AA175" s="24" t="s">
        <v>558</v>
      </c>
      <c r="AB175" s="24" t="s">
        <v>558</v>
      </c>
      <c r="AC175" s="23">
        <v>34.006431061400001</v>
      </c>
      <c r="AD175" s="24" t="s">
        <v>552</v>
      </c>
      <c r="AE175" s="23">
        <v>0.87163543160000001</v>
      </c>
      <c r="AF175" s="25">
        <v>2.2700000000000001E-2</v>
      </c>
      <c r="AG175" t="s">
        <v>481</v>
      </c>
      <c r="AH175" s="23">
        <v>-251.9661222021</v>
      </c>
      <c r="AI175" s="24">
        <v>10.416666666699999</v>
      </c>
      <c r="AJ175" s="23">
        <v>-100</v>
      </c>
      <c r="AK175" s="22">
        <v>125</v>
      </c>
      <c r="AL175" s="22">
        <v>98</v>
      </c>
      <c r="AM175" s="22">
        <v>196</v>
      </c>
      <c r="AN175" s="29">
        <v>118260</v>
      </c>
      <c r="AO175" s="29">
        <v>94016.666666666701</v>
      </c>
      <c r="AP175" s="29">
        <v>189800</v>
      </c>
      <c r="AQ175" s="23" t="s">
        <v>560</v>
      </c>
      <c r="AR175" s="24" t="s">
        <v>555</v>
      </c>
      <c r="AS175" s="24" t="s">
        <v>555</v>
      </c>
      <c r="AT175" s="28">
        <v>-5.2900000000000003E-2</v>
      </c>
      <c r="AU175" s="28">
        <v>-0.105</v>
      </c>
      <c r="AV175" s="28">
        <v>-7.7299999999999994E-2</v>
      </c>
      <c r="AW175" s="30">
        <v>-191500</v>
      </c>
      <c r="AX175" s="30">
        <v>-264025</v>
      </c>
      <c r="AY175" s="30">
        <v>-1307075</v>
      </c>
      <c r="AZ175" s="30">
        <v>-1405585</v>
      </c>
      <c r="BA175" s="29">
        <v>2991300</v>
      </c>
      <c r="BB175">
        <v>0.98</v>
      </c>
      <c r="BC175" s="25">
        <v>-0.30990000000000001</v>
      </c>
      <c r="BD175">
        <v>913.26530612240003</v>
      </c>
      <c r="BE175">
        <v>0</v>
      </c>
      <c r="BF175">
        <v>47.279450607500003</v>
      </c>
      <c r="BG175">
        <v>0</v>
      </c>
    </row>
    <row r="176" spans="1:59" x14ac:dyDescent="0.35">
      <c r="A176" t="s">
        <v>634</v>
      </c>
      <c r="B176" s="20">
        <v>3.04</v>
      </c>
      <c r="C176" s="20">
        <v>0.22</v>
      </c>
      <c r="D176" s="34">
        <v>7.8E-2</v>
      </c>
      <c r="E176" s="18">
        <v>2.8</v>
      </c>
      <c r="F176" s="18">
        <v>2.8</v>
      </c>
      <c r="G176" s="20">
        <v>3.04</v>
      </c>
      <c r="H176">
        <v>2.82</v>
      </c>
      <c r="I176" s="16">
        <v>9000</v>
      </c>
      <c r="J176" s="16">
        <v>26320</v>
      </c>
      <c r="K176" s="21">
        <v>15120</v>
      </c>
      <c r="L176">
        <v>4.5</v>
      </c>
      <c r="M176">
        <v>2.7</v>
      </c>
      <c r="N176">
        <v>2.8</v>
      </c>
      <c r="O176">
        <v>2.7</v>
      </c>
      <c r="P176">
        <v>3.12</v>
      </c>
      <c r="Q176">
        <v>3.8</v>
      </c>
      <c r="R176" s="22">
        <v>2.8815</v>
      </c>
      <c r="S176" s="22">
        <v>2.9138000000000002</v>
      </c>
      <c r="T176" s="22">
        <v>2.9533999999999998</v>
      </c>
      <c r="U176" s="23">
        <v>3.1458499999999998</v>
      </c>
      <c r="V176" s="22">
        <v>2.8858139932000002</v>
      </c>
      <c r="W176" s="22">
        <v>2.9094482141000002</v>
      </c>
      <c r="X176" s="22">
        <v>2.9654809111999998</v>
      </c>
      <c r="Y176" s="23">
        <v>3.1354735965999998</v>
      </c>
      <c r="Z176" s="24" t="s">
        <v>558</v>
      </c>
      <c r="AA176" s="24" t="s">
        <v>558</v>
      </c>
      <c r="AB176" s="24" t="s">
        <v>558</v>
      </c>
      <c r="AC176" s="22">
        <v>59.427281771799997</v>
      </c>
      <c r="AD176" s="24" t="s">
        <v>552</v>
      </c>
      <c r="AE176" s="24">
        <v>-1.0965067300000001E-2</v>
      </c>
      <c r="AF176" s="25">
        <v>2.8799999999999999E-2</v>
      </c>
      <c r="AG176" t="s">
        <v>481</v>
      </c>
      <c r="AH176" s="22">
        <v>76.455696202499993</v>
      </c>
      <c r="AI176" s="22">
        <v>28.4155384325</v>
      </c>
      <c r="AJ176" s="22">
        <v>-22.580645161300001</v>
      </c>
      <c r="AK176" s="36">
        <v>6900</v>
      </c>
      <c r="AL176" s="36">
        <v>8333</v>
      </c>
      <c r="AM176" s="36">
        <v>7350</v>
      </c>
      <c r="AN176" s="29">
        <v>19632</v>
      </c>
      <c r="AO176" s="29">
        <v>24481.333333333299</v>
      </c>
      <c r="AP176" s="29">
        <v>21488</v>
      </c>
      <c r="AQ176" s="22" t="s">
        <v>556</v>
      </c>
      <c r="AR176" s="24" t="s">
        <v>555</v>
      </c>
      <c r="AS176" s="22" t="s">
        <v>569</v>
      </c>
      <c r="AT176" s="27">
        <v>6.6699999999999995E-2</v>
      </c>
      <c r="AU176" s="27">
        <v>5.9200000000000003E-2</v>
      </c>
      <c r="AV176" s="27">
        <v>8.5699999999999998E-2</v>
      </c>
      <c r="AW176" s="29">
        <v>15120</v>
      </c>
      <c r="AX176" s="29">
        <v>15120</v>
      </c>
      <c r="AY176" s="29">
        <v>51950</v>
      </c>
      <c r="AZ176" s="29">
        <v>52710</v>
      </c>
      <c r="BA176" s="29">
        <v>97970</v>
      </c>
      <c r="BB176">
        <v>0.01</v>
      </c>
      <c r="BC176" s="25">
        <v>-0.66669999999999996</v>
      </c>
      <c r="BD176">
        <v>304</v>
      </c>
      <c r="BE176">
        <v>0</v>
      </c>
      <c r="BF176">
        <v>1.4757281552999999</v>
      </c>
      <c r="BG176">
        <v>0</v>
      </c>
    </row>
    <row r="177" spans="1:59" x14ac:dyDescent="0.35">
      <c r="A177" t="s">
        <v>274</v>
      </c>
      <c r="B177" s="31">
        <v>0.191</v>
      </c>
      <c r="C177" s="31">
        <v>0</v>
      </c>
      <c r="D177" s="32">
        <v>0</v>
      </c>
      <c r="E177" s="31">
        <v>0.191</v>
      </c>
      <c r="F177" s="18">
        <v>0.19</v>
      </c>
      <c r="G177" s="31">
        <v>0.191</v>
      </c>
      <c r="H177">
        <v>0.191</v>
      </c>
      <c r="I177" s="16">
        <v>1910000</v>
      </c>
      <c r="J177" s="16">
        <v>363330</v>
      </c>
      <c r="K177" s="21">
        <v>98800</v>
      </c>
      <c r="L177">
        <v>0.34</v>
      </c>
      <c r="M177">
        <v>0.188</v>
      </c>
      <c r="N177">
        <v>0.1895</v>
      </c>
      <c r="O177">
        <v>0.188</v>
      </c>
      <c r="P177">
        <v>0.19650000000000001</v>
      </c>
      <c r="Q177">
        <v>0.20349999999999999</v>
      </c>
      <c r="R177" s="23">
        <v>0.19575000000000001</v>
      </c>
      <c r="S177" s="23">
        <v>0.19997999999999999</v>
      </c>
      <c r="T177" s="23">
        <v>0.20537</v>
      </c>
      <c r="U177" s="23">
        <v>0.224185</v>
      </c>
      <c r="V177" s="23">
        <v>0.19512442420000001</v>
      </c>
      <c r="W177" s="23">
        <v>0.19941343289999999</v>
      </c>
      <c r="X177" s="23">
        <v>0.20700400699999999</v>
      </c>
      <c r="Y177" s="23">
        <v>0.2209825161</v>
      </c>
      <c r="Z177" s="23" t="s">
        <v>480</v>
      </c>
      <c r="AA177" s="24" t="s">
        <v>558</v>
      </c>
      <c r="AB177" s="24" t="s">
        <v>558</v>
      </c>
      <c r="AC177" s="23">
        <v>39.470273302800003</v>
      </c>
      <c r="AD177" s="24" t="s">
        <v>552</v>
      </c>
      <c r="AE177" s="24">
        <v>-2.3131330000000002E-3</v>
      </c>
      <c r="AF177" s="25">
        <v>3.0300000000000001E-2</v>
      </c>
      <c r="AG177" t="s">
        <v>552</v>
      </c>
      <c r="AH177" s="23">
        <v>-119.9226305609</v>
      </c>
      <c r="AI177" s="23">
        <v>12.820512820499999</v>
      </c>
      <c r="AJ177" s="24">
        <v>-84.615384615400004</v>
      </c>
      <c r="AK177" s="36">
        <v>1118000</v>
      </c>
      <c r="AL177" s="36">
        <v>893333</v>
      </c>
      <c r="AM177" s="36">
        <v>787500</v>
      </c>
      <c r="AN177" s="29">
        <v>167206</v>
      </c>
      <c r="AO177" s="29">
        <v>140373.33333333299</v>
      </c>
      <c r="AP177" s="29">
        <v>128574.5</v>
      </c>
      <c r="AQ177" s="24" t="s">
        <v>559</v>
      </c>
      <c r="AR177" s="22" t="s">
        <v>557</v>
      </c>
      <c r="AS177" s="24" t="s">
        <v>555</v>
      </c>
      <c r="AT177" s="28">
        <v>-6.3700000000000007E-2</v>
      </c>
      <c r="AU177" s="28">
        <v>-4.4999999999999998E-2</v>
      </c>
      <c r="AV177" s="28">
        <v>-1.55E-2</v>
      </c>
      <c r="AW177" s="29">
        <v>584690</v>
      </c>
      <c r="AX177" s="29">
        <v>948430</v>
      </c>
      <c r="AY177" s="29">
        <v>1225539.9998999999</v>
      </c>
      <c r="AZ177" s="29">
        <v>1607949.9998000001</v>
      </c>
      <c r="BA177" s="30">
        <v>-58118769.999899998</v>
      </c>
      <c r="BB177">
        <v>0</v>
      </c>
      <c r="BC177" s="25">
        <v>0</v>
      </c>
      <c r="BD177">
        <v>0</v>
      </c>
      <c r="BE177">
        <v>0</v>
      </c>
      <c r="BF177">
        <v>1.3642857143</v>
      </c>
      <c r="BG177">
        <v>0</v>
      </c>
    </row>
    <row r="178" spans="1:59" x14ac:dyDescent="0.35">
      <c r="A178" t="s">
        <v>635</v>
      </c>
      <c r="B178" s="31">
        <v>0.33</v>
      </c>
      <c r="C178" s="31">
        <v>0</v>
      </c>
      <c r="D178" s="32">
        <v>0</v>
      </c>
      <c r="E178" s="31">
        <v>0.33</v>
      </c>
      <c r="F178" s="31">
        <v>0.33</v>
      </c>
      <c r="G178" s="31">
        <v>0.33</v>
      </c>
      <c r="H178">
        <v>0.33</v>
      </c>
      <c r="I178" s="16">
        <v>10000</v>
      </c>
      <c r="J178" s="16">
        <v>3300</v>
      </c>
      <c r="K178" s="31">
        <v>0</v>
      </c>
      <c r="L178">
        <v>0.5</v>
      </c>
      <c r="M178">
        <v>0.26</v>
      </c>
      <c r="N178">
        <v>0.315</v>
      </c>
      <c r="O178">
        <v>0.30499999999999999</v>
      </c>
      <c r="P178">
        <v>0.34</v>
      </c>
      <c r="Q178">
        <v>0.36499999999999999</v>
      </c>
      <c r="R178" s="23">
        <v>0.33374999999999999</v>
      </c>
      <c r="S178" s="23">
        <v>0.34039999999999998</v>
      </c>
      <c r="T178" s="23">
        <v>0.38469999999999999</v>
      </c>
      <c r="U178" s="23">
        <v>0.42595</v>
      </c>
      <c r="V178" s="23">
        <v>0.33337070489999998</v>
      </c>
      <c r="W178" s="23">
        <v>0.34707063649999997</v>
      </c>
      <c r="X178" s="23">
        <v>0.37510357459999999</v>
      </c>
      <c r="Y178" s="23">
        <v>0.41855763070000002</v>
      </c>
      <c r="Z178" s="22" t="s">
        <v>551</v>
      </c>
      <c r="AA178" s="24" t="s">
        <v>558</v>
      </c>
      <c r="AB178" s="23" t="s">
        <v>480</v>
      </c>
      <c r="AC178" s="23">
        <v>48.523752589200001</v>
      </c>
      <c r="AD178" s="24" t="s">
        <v>552</v>
      </c>
      <c r="AE178" s="24">
        <v>-2.1475606E-3</v>
      </c>
      <c r="AF178" s="25">
        <v>6.83E-2</v>
      </c>
      <c r="AG178" t="s">
        <v>482</v>
      </c>
      <c r="AH178" s="24">
        <v>-10.296010296</v>
      </c>
      <c r="AI178" s="23">
        <v>65.925925925900003</v>
      </c>
      <c r="AJ178" s="24">
        <v>-40</v>
      </c>
      <c r="AK178" s="26">
        <v>120000</v>
      </c>
      <c r="AL178" s="26">
        <v>120667</v>
      </c>
      <c r="AM178" s="26">
        <v>153000</v>
      </c>
      <c r="AN178" s="30">
        <v>38040</v>
      </c>
      <c r="AO178" s="30">
        <v>38616.666666666701</v>
      </c>
      <c r="AP178" s="30">
        <v>48830</v>
      </c>
      <c r="AQ178" s="22" t="s">
        <v>556</v>
      </c>
      <c r="AR178" s="22" t="s">
        <v>557</v>
      </c>
      <c r="AS178" s="22" t="s">
        <v>569</v>
      </c>
      <c r="AT178" s="27">
        <v>8.2000000000000003E-2</v>
      </c>
      <c r="AU178" s="28">
        <v>-4.3499999999999997E-2</v>
      </c>
      <c r="AV178" s="28">
        <v>-2.9399999999999999E-2</v>
      </c>
      <c r="AW178" s="24">
        <v>0</v>
      </c>
      <c r="AX178" s="29">
        <v>24299.9997</v>
      </c>
      <c r="AY178" s="29">
        <v>44549.9997</v>
      </c>
      <c r="AZ178" s="29">
        <v>473949.99969999999</v>
      </c>
      <c r="BA178" s="29">
        <v>27487799.999699999</v>
      </c>
      <c r="BB178">
        <v>658</v>
      </c>
      <c r="BC178" s="25">
        <v>-0.25900000000000001</v>
      </c>
      <c r="BD178">
        <v>5.0151980000000002E-4</v>
      </c>
      <c r="BE178">
        <v>0</v>
      </c>
      <c r="BF178">
        <v>0.34020618559999999</v>
      </c>
      <c r="BG178">
        <v>0</v>
      </c>
    </row>
    <row r="179" spans="1:59" x14ac:dyDescent="0.35">
      <c r="A179" t="s">
        <v>491</v>
      </c>
      <c r="B179" s="21">
        <v>12330.06</v>
      </c>
      <c r="C179" s="20">
        <v>316.51</v>
      </c>
      <c r="D179" s="34">
        <v>2.63E-2</v>
      </c>
      <c r="E179" s="21">
        <v>12076.87</v>
      </c>
      <c r="F179" s="21">
        <v>12039.94</v>
      </c>
      <c r="G179" s="21">
        <v>12330.06</v>
      </c>
      <c r="H179" s="16">
        <v>12013.55</v>
      </c>
      <c r="I179" s="16">
        <v>533001069</v>
      </c>
      <c r="J179" s="16">
        <v>761258769.27999997</v>
      </c>
      <c r="K179" s="21">
        <v>5749333.0004000003</v>
      </c>
      <c r="L179" s="16">
        <v>14541.5</v>
      </c>
      <c r="M179" s="16">
        <v>11173.91</v>
      </c>
      <c r="N179" s="16">
        <v>11403.68</v>
      </c>
      <c r="O179" s="16">
        <v>10840.84</v>
      </c>
      <c r="P179" s="16">
        <v>12355.46</v>
      </c>
      <c r="Q179" s="16">
        <v>13273.1</v>
      </c>
      <c r="R179" s="29">
        <v>11822.5</v>
      </c>
      <c r="S179" s="29">
        <v>11714.69</v>
      </c>
      <c r="T179" s="30">
        <v>12330.996499999999</v>
      </c>
      <c r="U179" s="30">
        <v>12578.52505</v>
      </c>
      <c r="V179" s="29">
        <v>11147.085009174099</v>
      </c>
      <c r="W179" s="29">
        <v>11511.5964946031</v>
      </c>
      <c r="X179" s="29">
        <v>11914.8437079617</v>
      </c>
      <c r="Y179" s="29">
        <v>12167.453282590801</v>
      </c>
      <c r="Z179" s="23" t="s">
        <v>480</v>
      </c>
      <c r="AA179" s="24" t="s">
        <v>558</v>
      </c>
      <c r="AB179" s="23" t="s">
        <v>480</v>
      </c>
      <c r="AC179" s="22">
        <v>53.199449578900001</v>
      </c>
      <c r="AD179" s="24" t="s">
        <v>552</v>
      </c>
      <c r="AE179" s="22">
        <v>-337.1571001671</v>
      </c>
      <c r="AF179" s="25">
        <v>0.1153</v>
      </c>
      <c r="AG179" t="s">
        <v>482</v>
      </c>
      <c r="AH179" s="22">
        <v>104.57246460970001</v>
      </c>
      <c r="AI179" s="24">
        <v>98.465368555300003</v>
      </c>
      <c r="AJ179" s="24">
        <v>0</v>
      </c>
      <c r="AK179" s="26">
        <v>1130448660</v>
      </c>
      <c r="AL179" s="26">
        <v>1091936580</v>
      </c>
      <c r="AM179" s="26">
        <v>935443661</v>
      </c>
      <c r="AN179" s="30">
        <v>444109167.33099997</v>
      </c>
      <c r="AO179" s="30">
        <v>368054416.64266598</v>
      </c>
      <c r="AP179" s="30">
        <v>329002638.08149999</v>
      </c>
      <c r="AQ179" s="22" t="s">
        <v>566</v>
      </c>
      <c r="AR179" s="24" t="s">
        <v>555</v>
      </c>
      <c r="AS179" s="24" t="s">
        <v>555</v>
      </c>
      <c r="AT179" s="27">
        <v>7.1900000000000006E-2</v>
      </c>
      <c r="AU179" s="27">
        <v>3.2800000000000003E-2</v>
      </c>
      <c r="AV179" s="27">
        <v>5.33E-2</v>
      </c>
      <c r="AW179" s="29">
        <v>2299570.0003</v>
      </c>
      <c r="AX179" s="30">
        <v>-178004795.9998</v>
      </c>
      <c r="AY179" s="30">
        <v>-271571454.99989998</v>
      </c>
      <c r="AZ179" s="30">
        <v>-1051115971.999</v>
      </c>
      <c r="BA179" s="30">
        <v>-457857119.99000001</v>
      </c>
      <c r="BB179">
        <v>0</v>
      </c>
      <c r="BC179" s="25">
        <v>0</v>
      </c>
      <c r="BD179">
        <v>0</v>
      </c>
      <c r="BE179">
        <v>0</v>
      </c>
      <c r="BF179">
        <v>0</v>
      </c>
      <c r="BG179">
        <v>0</v>
      </c>
    </row>
    <row r="180" spans="1:59" x14ac:dyDescent="0.35">
      <c r="A180" t="s">
        <v>276</v>
      </c>
      <c r="B180" s="20">
        <v>4.7</v>
      </c>
      <c r="C180" s="20">
        <v>0.1</v>
      </c>
      <c r="D180" s="34">
        <v>2.1700000000000001E-2</v>
      </c>
      <c r="E180" s="20">
        <v>4.7300000000000004</v>
      </c>
      <c r="F180" s="18">
        <v>4.51</v>
      </c>
      <c r="G180" s="20">
        <v>4.82</v>
      </c>
      <c r="H180">
        <v>4.5999999999999996</v>
      </c>
      <c r="I180" s="16">
        <v>346000</v>
      </c>
      <c r="J180" s="16">
        <v>1626580</v>
      </c>
      <c r="K180" s="21">
        <v>22310</v>
      </c>
      <c r="L180">
        <v>6.56</v>
      </c>
      <c r="M180">
        <v>2</v>
      </c>
      <c r="N180">
        <v>4.42</v>
      </c>
      <c r="O180">
        <v>4.1100000000000003</v>
      </c>
      <c r="P180">
        <v>4.76</v>
      </c>
      <c r="Q180">
        <v>5.4</v>
      </c>
      <c r="R180" s="22">
        <v>4.67</v>
      </c>
      <c r="S180" s="23">
        <v>4.7058</v>
      </c>
      <c r="T180" s="22">
        <v>3.9346000000000001</v>
      </c>
      <c r="U180" s="22">
        <v>3.1553499999999999</v>
      </c>
      <c r="V180" s="22">
        <v>4.6093665621</v>
      </c>
      <c r="W180" s="22">
        <v>4.4652152478999998</v>
      </c>
      <c r="X180" s="22">
        <v>4.0384588087999997</v>
      </c>
      <c r="Y180" s="22">
        <v>3.4523943458000002</v>
      </c>
      <c r="Z180" s="23" t="s">
        <v>480</v>
      </c>
      <c r="AA180" s="24" t="s">
        <v>558</v>
      </c>
      <c r="AB180" s="22" t="s">
        <v>551</v>
      </c>
      <c r="AC180" s="22">
        <v>52.146927461399997</v>
      </c>
      <c r="AD180" s="24" t="s">
        <v>552</v>
      </c>
      <c r="AE180" s="24">
        <v>1.0809497E-2</v>
      </c>
      <c r="AF180" s="25">
        <v>7.2999999999999995E-2</v>
      </c>
      <c r="AG180" t="s">
        <v>482</v>
      </c>
      <c r="AH180" s="24">
        <v>-3.3021463951999999</v>
      </c>
      <c r="AI180" s="22">
        <v>44.155844155799997</v>
      </c>
      <c r="AJ180" s="22">
        <v>-41.558441558399998</v>
      </c>
      <c r="AK180" s="26">
        <v>812500</v>
      </c>
      <c r="AL180" s="26">
        <v>909867</v>
      </c>
      <c r="AM180" s="26">
        <v>1113660</v>
      </c>
      <c r="AN180" s="30">
        <v>3431443</v>
      </c>
      <c r="AO180" s="30">
        <v>3984600.66666666</v>
      </c>
      <c r="AP180" s="30">
        <v>5113900.45</v>
      </c>
      <c r="AQ180" s="24" t="s">
        <v>555</v>
      </c>
      <c r="AR180" s="24" t="s">
        <v>555</v>
      </c>
      <c r="AS180" s="24" t="s">
        <v>555</v>
      </c>
      <c r="AT180" s="28">
        <v>-0.06</v>
      </c>
      <c r="AU180" s="27">
        <v>4.4400000000000002E-2</v>
      </c>
      <c r="AV180" s="27">
        <v>5.1499999999999997E-2</v>
      </c>
      <c r="AW180" s="29">
        <v>193879.99969999999</v>
      </c>
      <c r="AX180" s="29">
        <v>343499.99969999999</v>
      </c>
      <c r="AY180" s="29">
        <v>382039.99969999999</v>
      </c>
      <c r="AZ180" s="30">
        <v>-14679747.000299999</v>
      </c>
      <c r="BA180" s="30">
        <v>-31865257.000500001</v>
      </c>
      <c r="BB180">
        <v>-0.14000000000000001</v>
      </c>
      <c r="BC180" s="25">
        <v>-1.8</v>
      </c>
      <c r="BD180">
        <v>-33.571428571399998</v>
      </c>
      <c r="BE180">
        <v>0</v>
      </c>
      <c r="BF180">
        <v>1.1779448621999999</v>
      </c>
      <c r="BG180">
        <v>0</v>
      </c>
    </row>
    <row r="181" spans="1:59" x14ac:dyDescent="0.35">
      <c r="A181" t="s">
        <v>613</v>
      </c>
      <c r="B181" s="18">
        <v>3.27</v>
      </c>
      <c r="C181" s="18">
        <v>-0.01</v>
      </c>
      <c r="D181" s="19">
        <v>-3.0000000000000001E-3</v>
      </c>
      <c r="E181" s="18">
        <v>3.27</v>
      </c>
      <c r="F181" s="18">
        <v>3.27</v>
      </c>
      <c r="G181" s="18">
        <v>3.27</v>
      </c>
      <c r="H181">
        <v>3.28</v>
      </c>
      <c r="I181" s="16">
        <v>1000</v>
      </c>
      <c r="J181" s="16">
        <v>3270</v>
      </c>
      <c r="K181" s="31">
        <v>0</v>
      </c>
      <c r="L181">
        <v>4.22</v>
      </c>
      <c r="M181">
        <v>2.99</v>
      </c>
      <c r="N181">
        <v>3.26</v>
      </c>
      <c r="O181">
        <v>3.15</v>
      </c>
      <c r="P181">
        <v>3.35</v>
      </c>
      <c r="Q181">
        <v>3.66</v>
      </c>
      <c r="R181" s="23">
        <v>3.3420000000000001</v>
      </c>
      <c r="S181" s="23">
        <v>3.4016000000000002</v>
      </c>
      <c r="T181" s="23">
        <v>3.4190999999999998</v>
      </c>
      <c r="U181" s="23">
        <v>3.3612500000000001</v>
      </c>
      <c r="V181" s="23">
        <v>3.3694744839999999</v>
      </c>
      <c r="W181" s="23">
        <v>3.3954809089000002</v>
      </c>
      <c r="X181" s="23">
        <v>3.3941010381000001</v>
      </c>
      <c r="Y181" s="23">
        <v>3.5071587796000001</v>
      </c>
      <c r="Z181" s="22" t="s">
        <v>551</v>
      </c>
      <c r="AA181" s="24" t="s">
        <v>558</v>
      </c>
      <c r="AB181" s="24" t="s">
        <v>558</v>
      </c>
      <c r="AC181" s="23">
        <v>45.2691579054</v>
      </c>
      <c r="AD181" s="24" t="s">
        <v>552</v>
      </c>
      <c r="AE181" s="24">
        <v>-2.74210628E-2</v>
      </c>
      <c r="AF181" s="25">
        <v>3.9600000000000003E-2</v>
      </c>
      <c r="AG181" t="s">
        <v>552</v>
      </c>
      <c r="AH181" s="23">
        <v>-98.405717427200003</v>
      </c>
      <c r="AI181" s="23">
        <v>11.3636363637</v>
      </c>
      <c r="AJ181" s="24">
        <v>-95.454545454500007</v>
      </c>
      <c r="AK181" s="26">
        <v>13500</v>
      </c>
      <c r="AL181" s="26">
        <v>15867</v>
      </c>
      <c r="AM181" s="26">
        <v>22750</v>
      </c>
      <c r="AN181" s="30">
        <v>47178</v>
      </c>
      <c r="AO181" s="30">
        <v>54068</v>
      </c>
      <c r="AP181" s="30">
        <v>77156.5</v>
      </c>
      <c r="AQ181" s="22" t="s">
        <v>556</v>
      </c>
      <c r="AR181" s="24" t="s">
        <v>555</v>
      </c>
      <c r="AS181" s="22" t="s">
        <v>569</v>
      </c>
      <c r="AT181" s="28">
        <v>-3.8199999999999998E-2</v>
      </c>
      <c r="AU181" s="28">
        <v>-2.3900000000000001E-2</v>
      </c>
      <c r="AV181" s="28">
        <v>-3.0000000000000001E-3</v>
      </c>
      <c r="AW181" s="24">
        <v>0</v>
      </c>
      <c r="AX181" s="29">
        <v>35450</v>
      </c>
      <c r="AY181" s="29">
        <v>52390</v>
      </c>
      <c r="AZ181" s="29">
        <v>72850</v>
      </c>
      <c r="BA181" s="29">
        <v>124880</v>
      </c>
      <c r="BB181">
        <v>-0.28000000000000003</v>
      </c>
      <c r="BC181" s="25">
        <v>-0.4</v>
      </c>
      <c r="BD181">
        <v>-11.6785714286</v>
      </c>
      <c r="BE181">
        <v>0</v>
      </c>
      <c r="BF181">
        <v>5.2741935484000004</v>
      </c>
      <c r="BG181">
        <v>0</v>
      </c>
    </row>
    <row r="182" spans="1:59" x14ac:dyDescent="0.35">
      <c r="A182" t="s">
        <v>278</v>
      </c>
      <c r="B182" s="31">
        <v>5.85</v>
      </c>
      <c r="C182" s="31">
        <v>0</v>
      </c>
      <c r="D182" s="32">
        <v>0</v>
      </c>
      <c r="E182" s="20">
        <v>5.9</v>
      </c>
      <c r="F182" s="18">
        <v>5.82</v>
      </c>
      <c r="G182" s="20">
        <v>5.9</v>
      </c>
      <c r="H182">
        <v>5.85</v>
      </c>
      <c r="I182" s="16">
        <v>50303900</v>
      </c>
      <c r="J182" s="16">
        <v>294374182</v>
      </c>
      <c r="K182" s="21">
        <v>8753328</v>
      </c>
      <c r="L182">
        <v>7.08</v>
      </c>
      <c r="M182">
        <v>5.36</v>
      </c>
      <c r="N182">
        <v>5.48</v>
      </c>
      <c r="O182">
        <v>5.48</v>
      </c>
      <c r="P182">
        <v>6.1</v>
      </c>
      <c r="Q182">
        <v>6.75</v>
      </c>
      <c r="R182" s="23">
        <v>6.2744999999999997</v>
      </c>
      <c r="S182" s="23">
        <v>6.5128000000000004</v>
      </c>
      <c r="T182" s="23">
        <v>6.6330999999999998</v>
      </c>
      <c r="U182" s="23">
        <v>6.6029</v>
      </c>
      <c r="V182" s="23">
        <v>6.2003344704999996</v>
      </c>
      <c r="W182" s="23">
        <v>6.4274180858000003</v>
      </c>
      <c r="X182" s="23">
        <v>6.5394084928999998</v>
      </c>
      <c r="Y182" s="23">
        <v>6.5826844584000002</v>
      </c>
      <c r="Z182" s="23" t="s">
        <v>480</v>
      </c>
      <c r="AA182" s="23" t="s">
        <v>480</v>
      </c>
      <c r="AB182" s="24" t="s">
        <v>558</v>
      </c>
      <c r="AC182" s="23">
        <v>36.863694449599997</v>
      </c>
      <c r="AD182" s="24" t="s">
        <v>552</v>
      </c>
      <c r="AE182" s="24">
        <v>-0.1613285965</v>
      </c>
      <c r="AF182" s="25">
        <v>3.44E-2</v>
      </c>
      <c r="AG182" t="s">
        <v>552</v>
      </c>
      <c r="AH182" s="23">
        <v>-106.5913370998</v>
      </c>
      <c r="AI182" s="22">
        <v>43.489583333299997</v>
      </c>
      <c r="AJ182" s="24">
        <v>-61.71875</v>
      </c>
      <c r="AK182" s="36">
        <v>41881390</v>
      </c>
      <c r="AL182" s="36">
        <v>36042047</v>
      </c>
      <c r="AM182" s="36">
        <v>30538445</v>
      </c>
      <c r="AN182" s="29">
        <v>226725604</v>
      </c>
      <c r="AO182" s="29">
        <v>202614902.266666</v>
      </c>
      <c r="AP182" s="29">
        <v>175187725.84999999</v>
      </c>
      <c r="AQ182" s="24" t="s">
        <v>555</v>
      </c>
      <c r="AR182" s="24" t="s">
        <v>555</v>
      </c>
      <c r="AS182" s="24" t="s">
        <v>555</v>
      </c>
      <c r="AT182" s="28">
        <v>-0.14599999999999999</v>
      </c>
      <c r="AU182" s="28">
        <v>-9.4399999999999998E-2</v>
      </c>
      <c r="AV182" s="33">
        <v>0</v>
      </c>
      <c r="AW182" s="30">
        <v>-240306376</v>
      </c>
      <c r="AX182" s="30">
        <v>-747390192</v>
      </c>
      <c r="AY182" s="30">
        <v>-695872645</v>
      </c>
      <c r="AZ182" s="30">
        <v>-888786146</v>
      </c>
      <c r="BA182" s="30">
        <v>-6202457963.9996004</v>
      </c>
      <c r="BB182">
        <v>0.42</v>
      </c>
      <c r="BC182" s="25">
        <v>0.1053</v>
      </c>
      <c r="BD182">
        <v>13.9285714286</v>
      </c>
      <c r="BE182">
        <v>0</v>
      </c>
      <c r="BF182">
        <v>1.1538461538</v>
      </c>
      <c r="BG182">
        <v>0</v>
      </c>
    </row>
    <row r="183" spans="1:59" x14ac:dyDescent="0.35">
      <c r="A183" t="s">
        <v>280</v>
      </c>
      <c r="B183" s="31">
        <v>0.38500000000000001</v>
      </c>
      <c r="C183" s="31">
        <v>0</v>
      </c>
      <c r="D183" s="32">
        <v>0</v>
      </c>
      <c r="E183" s="31">
        <v>0.38500000000000001</v>
      </c>
      <c r="F183" s="18">
        <v>0.36</v>
      </c>
      <c r="G183" s="20">
        <v>0.39</v>
      </c>
      <c r="H183">
        <v>0.38500000000000001</v>
      </c>
      <c r="I183" s="16">
        <v>217760000</v>
      </c>
      <c r="J183" s="16">
        <v>81595350</v>
      </c>
      <c r="K183" s="21">
        <v>600600</v>
      </c>
      <c r="L183">
        <v>0.48</v>
      </c>
      <c r="M183">
        <v>0.16</v>
      </c>
      <c r="N183">
        <v>0.32250000000000001</v>
      </c>
      <c r="O183">
        <v>0.30249999999999999</v>
      </c>
      <c r="P183">
        <v>0.40749999999999997</v>
      </c>
      <c r="Q183">
        <v>0.42749999999999999</v>
      </c>
      <c r="R183" s="22">
        <v>0.33350000000000002</v>
      </c>
      <c r="S183" s="22">
        <v>0.3387</v>
      </c>
      <c r="T183" s="22">
        <v>0.34134999999999999</v>
      </c>
      <c r="U183" s="22">
        <v>0.34947499999999998</v>
      </c>
      <c r="V183" s="22">
        <v>0.34402761520000003</v>
      </c>
      <c r="W183" s="22">
        <v>0.33990191990000002</v>
      </c>
      <c r="X183" s="22">
        <v>0.33848007730000002</v>
      </c>
      <c r="Y183" s="22">
        <v>0.32039621670000001</v>
      </c>
      <c r="Z183" s="22" t="s">
        <v>551</v>
      </c>
      <c r="AA183" s="24" t="s">
        <v>558</v>
      </c>
      <c r="AB183" s="24" t="s">
        <v>558</v>
      </c>
      <c r="AC183" s="23">
        <v>65.094899550600005</v>
      </c>
      <c r="AD183" s="24" t="s">
        <v>552</v>
      </c>
      <c r="AE183" s="24">
        <v>2.6919853000000001E-3</v>
      </c>
      <c r="AF183" s="25">
        <v>6.0999999999999999E-2</v>
      </c>
      <c r="AG183" t="s">
        <v>482</v>
      </c>
      <c r="AH183" s="22">
        <v>168.67098365710001</v>
      </c>
      <c r="AI183" s="22">
        <v>78.466183574900001</v>
      </c>
      <c r="AJ183" s="24">
        <v>-30.434782608700001</v>
      </c>
      <c r="AK183" s="36">
        <v>181188000</v>
      </c>
      <c r="AL183" s="36">
        <v>141252000</v>
      </c>
      <c r="AM183" s="36">
        <v>115522000</v>
      </c>
      <c r="AN183" s="29">
        <v>63534295</v>
      </c>
      <c r="AO183" s="29">
        <v>48969253.333333299</v>
      </c>
      <c r="AP183" s="29">
        <v>39722960</v>
      </c>
      <c r="AQ183" s="24" t="s">
        <v>562</v>
      </c>
      <c r="AR183" s="24" t="s">
        <v>555</v>
      </c>
      <c r="AS183" s="24" t="s">
        <v>555</v>
      </c>
      <c r="AT183" s="27">
        <v>0.14929999999999999</v>
      </c>
      <c r="AU183" s="27">
        <v>0.14929999999999999</v>
      </c>
      <c r="AV183" s="27">
        <v>0.14929999999999999</v>
      </c>
      <c r="AW183" s="30">
        <v>-6108749.9995999997</v>
      </c>
      <c r="AX183" s="30">
        <v>-4780049.9993000003</v>
      </c>
      <c r="AY183" s="30">
        <v>-49648349.999200001</v>
      </c>
      <c r="AZ183" s="30">
        <v>-44633899.999300003</v>
      </c>
      <c r="BA183" s="30">
        <v>-21840730.998599999</v>
      </c>
      <c r="BB183">
        <v>0</v>
      </c>
      <c r="BC183" s="25">
        <v>0</v>
      </c>
      <c r="BD183">
        <v>0</v>
      </c>
      <c r="BE183">
        <v>0</v>
      </c>
      <c r="BF183">
        <v>3.85</v>
      </c>
      <c r="BG183">
        <v>0</v>
      </c>
    </row>
    <row r="184" spans="1:59" x14ac:dyDescent="0.35">
      <c r="A184" t="s">
        <v>636</v>
      </c>
      <c r="B184" s="18">
        <v>7.91</v>
      </c>
      <c r="C184" s="18">
        <v>-0.42</v>
      </c>
      <c r="D184" s="19">
        <v>-5.04E-2</v>
      </c>
      <c r="E184" s="20">
        <v>8.34</v>
      </c>
      <c r="F184" s="18">
        <v>7.91</v>
      </c>
      <c r="G184" s="20">
        <v>8.49</v>
      </c>
      <c r="H184">
        <v>8.33</v>
      </c>
      <c r="I184" s="16">
        <v>6965400</v>
      </c>
      <c r="J184" s="16">
        <v>56670197</v>
      </c>
      <c r="K184" s="35">
        <v>-7899600</v>
      </c>
      <c r="L184">
        <v>10.26</v>
      </c>
      <c r="M184">
        <v>4.88</v>
      </c>
      <c r="N184">
        <v>7.62</v>
      </c>
      <c r="O184">
        <v>7.25</v>
      </c>
      <c r="P184">
        <v>8.92</v>
      </c>
      <c r="Q184">
        <v>9.2200000000000006</v>
      </c>
      <c r="R184" s="23">
        <v>8.6560000000000006</v>
      </c>
      <c r="S184" s="23">
        <v>8.1462000000000003</v>
      </c>
      <c r="T184" s="22">
        <v>7.6441999999999997</v>
      </c>
      <c r="U184" s="23">
        <v>8.2516499999999997</v>
      </c>
      <c r="V184" s="23">
        <v>8.4699764676000004</v>
      </c>
      <c r="W184" s="23">
        <v>8.2156784074000004</v>
      </c>
      <c r="X184" s="23">
        <v>8.0064471293999997</v>
      </c>
      <c r="Y184" s="22">
        <v>7.6317339709000001</v>
      </c>
      <c r="Z184" s="23" t="s">
        <v>480</v>
      </c>
      <c r="AA184" s="22" t="s">
        <v>551</v>
      </c>
      <c r="AB184" s="22" t="s">
        <v>551</v>
      </c>
      <c r="AC184" s="23">
        <v>39.881012443199999</v>
      </c>
      <c r="AD184" s="24" t="s">
        <v>552</v>
      </c>
      <c r="AE184" s="23">
        <v>0.1301380278</v>
      </c>
      <c r="AF184" s="25">
        <v>4.4900000000000002E-2</v>
      </c>
      <c r="AG184" t="s">
        <v>552</v>
      </c>
      <c r="AH184" s="23">
        <v>-195.504288672</v>
      </c>
      <c r="AI184" s="23">
        <v>18.6046511628</v>
      </c>
      <c r="AJ184" s="23">
        <v>-100</v>
      </c>
      <c r="AK184" s="36">
        <v>6271520</v>
      </c>
      <c r="AL184" s="36">
        <v>5700253</v>
      </c>
      <c r="AM184" s="36">
        <v>6457390</v>
      </c>
      <c r="AN184" s="29">
        <v>48167261.399999999</v>
      </c>
      <c r="AO184" s="29">
        <v>45053506.733333297</v>
      </c>
      <c r="AP184" s="29">
        <v>53196670.5</v>
      </c>
      <c r="AQ184" s="23" t="s">
        <v>553</v>
      </c>
      <c r="AR184" s="24" t="s">
        <v>555</v>
      </c>
      <c r="AS184" s="24" t="s">
        <v>555</v>
      </c>
      <c r="AT184" s="27">
        <v>6.4600000000000005E-2</v>
      </c>
      <c r="AU184" s="28">
        <v>-6.9400000000000003E-2</v>
      </c>
      <c r="AV184" s="28">
        <v>-7.4899999999999994E-2</v>
      </c>
      <c r="AW184" s="30">
        <v>-37385021</v>
      </c>
      <c r="AX184" s="30">
        <v>-36116049.000399999</v>
      </c>
      <c r="AY184" s="29">
        <v>335641166.99870002</v>
      </c>
      <c r="AZ184" s="29">
        <v>1265895646.9992001</v>
      </c>
      <c r="BA184" s="29">
        <v>269109903.99919999</v>
      </c>
      <c r="BB184">
        <v>0.09</v>
      </c>
      <c r="BC184" s="25">
        <v>1.1071</v>
      </c>
      <c r="BD184">
        <v>87.888888888899999</v>
      </c>
      <c r="BE184">
        <v>0</v>
      </c>
      <c r="BF184">
        <v>8.0714285714000003</v>
      </c>
      <c r="BG184">
        <v>0</v>
      </c>
    </row>
    <row r="185" spans="1:59" x14ac:dyDescent="0.35">
      <c r="A185" t="s">
        <v>469</v>
      </c>
      <c r="B185" s="20">
        <v>3.44</v>
      </c>
      <c r="C185" s="20">
        <v>0.01</v>
      </c>
      <c r="D185" s="34">
        <v>2.8999999999999998E-3</v>
      </c>
      <c r="E185" s="20">
        <v>3.49</v>
      </c>
      <c r="F185" s="20">
        <v>3.44</v>
      </c>
      <c r="G185" s="20">
        <v>3.49</v>
      </c>
      <c r="H185">
        <v>3.43</v>
      </c>
      <c r="I185" s="16">
        <v>837000</v>
      </c>
      <c r="J185" s="16">
        <v>2886000</v>
      </c>
      <c r="K185" s="35">
        <v>-23810</v>
      </c>
      <c r="L185">
        <v>5.3</v>
      </c>
      <c r="M185">
        <v>3.37</v>
      </c>
      <c r="N185">
        <v>3.38</v>
      </c>
      <c r="O185">
        <v>3.33</v>
      </c>
      <c r="P185">
        <v>3.47</v>
      </c>
      <c r="Q185">
        <v>3.74</v>
      </c>
      <c r="R185" s="23">
        <v>3.5535000000000001</v>
      </c>
      <c r="S185" s="23">
        <v>3.6905999999999999</v>
      </c>
      <c r="T185" s="23">
        <v>3.8832</v>
      </c>
      <c r="U185" s="23">
        <v>3.9876</v>
      </c>
      <c r="V185" s="23">
        <v>3.5260124028000002</v>
      </c>
      <c r="W185" s="23">
        <v>3.6661561831</v>
      </c>
      <c r="X185" s="23">
        <v>3.8049501967000001</v>
      </c>
      <c r="Y185" s="23">
        <v>3.9201499954000001</v>
      </c>
      <c r="Z185" s="23" t="s">
        <v>480</v>
      </c>
      <c r="AA185" s="23" t="s">
        <v>480</v>
      </c>
      <c r="AB185" s="23" t="s">
        <v>480</v>
      </c>
      <c r="AC185" s="23">
        <v>35.6387049852</v>
      </c>
      <c r="AD185" s="24" t="s">
        <v>552</v>
      </c>
      <c r="AE185" s="24">
        <v>-7.7433213299999998E-2</v>
      </c>
      <c r="AF185" s="25">
        <v>2.3699999999999999E-2</v>
      </c>
      <c r="AG185" t="s">
        <v>481</v>
      </c>
      <c r="AH185" s="23">
        <v>-70.388615216199995</v>
      </c>
      <c r="AI185" s="24">
        <v>16.1904761905</v>
      </c>
      <c r="AJ185" s="24">
        <v>-80</v>
      </c>
      <c r="AK185" s="26">
        <v>1134600</v>
      </c>
      <c r="AL185" s="26">
        <v>1014333</v>
      </c>
      <c r="AM185" s="26">
        <v>962700</v>
      </c>
      <c r="AN185" s="30">
        <v>3710197</v>
      </c>
      <c r="AO185" s="30">
        <v>3403270.66666666</v>
      </c>
      <c r="AP185" s="30">
        <v>3291964</v>
      </c>
      <c r="AQ185" s="23" t="s">
        <v>560</v>
      </c>
      <c r="AR185" s="23" t="s">
        <v>561</v>
      </c>
      <c r="AS185" s="24" t="s">
        <v>555</v>
      </c>
      <c r="AT185" s="28">
        <v>-0.1179</v>
      </c>
      <c r="AU185" s="28">
        <v>-7.5300000000000006E-2</v>
      </c>
      <c r="AV185" s="27">
        <v>1.78E-2</v>
      </c>
      <c r="AW185" s="30">
        <v>-122910</v>
      </c>
      <c r="AX185" s="29">
        <v>449050</v>
      </c>
      <c r="AY185" s="29">
        <v>9762480</v>
      </c>
      <c r="AZ185" s="29">
        <v>13017520</v>
      </c>
      <c r="BA185" s="30">
        <v>-1062586499.0001</v>
      </c>
      <c r="BB185">
        <v>0.31</v>
      </c>
      <c r="BC185" s="25">
        <v>0.55000000000000004</v>
      </c>
      <c r="BD185">
        <v>11.0967741935</v>
      </c>
      <c r="BE185">
        <v>0</v>
      </c>
      <c r="BF185">
        <v>1.5707762557</v>
      </c>
      <c r="BG185">
        <v>0</v>
      </c>
    </row>
    <row r="186" spans="1:59" x14ac:dyDescent="0.35">
      <c r="A186" t="s">
        <v>282</v>
      </c>
      <c r="B186" s="31">
        <v>3.1</v>
      </c>
      <c r="C186" s="31">
        <v>0</v>
      </c>
      <c r="D186" s="32">
        <v>0</v>
      </c>
      <c r="E186" s="31">
        <v>3.1</v>
      </c>
      <c r="F186" s="31">
        <v>3.1</v>
      </c>
      <c r="G186" s="31">
        <v>3.1</v>
      </c>
      <c r="H186">
        <v>3.1</v>
      </c>
      <c r="I186" s="16">
        <v>1000</v>
      </c>
      <c r="J186" s="16">
        <v>3100</v>
      </c>
      <c r="K186" s="31">
        <v>0</v>
      </c>
      <c r="L186">
        <v>5.5</v>
      </c>
      <c r="M186">
        <v>2.93</v>
      </c>
      <c r="N186">
        <v>3.08</v>
      </c>
      <c r="O186">
        <v>2.97</v>
      </c>
      <c r="P186">
        <v>3.16</v>
      </c>
      <c r="Q186">
        <v>3.35</v>
      </c>
      <c r="R186" s="23">
        <v>3.1564999999999999</v>
      </c>
      <c r="S186" s="23">
        <v>3.234</v>
      </c>
      <c r="T186" s="23">
        <v>3.2461000000000002</v>
      </c>
      <c r="U186" s="23">
        <v>3.4375</v>
      </c>
      <c r="V186" s="23">
        <v>3.1569579149</v>
      </c>
      <c r="W186" s="23">
        <v>3.2013689449</v>
      </c>
      <c r="X186" s="23">
        <v>3.2691685930999999</v>
      </c>
      <c r="Y186" s="23">
        <v>3.3847580373000001</v>
      </c>
      <c r="Z186" s="23" t="s">
        <v>480</v>
      </c>
      <c r="AA186" s="24" t="s">
        <v>558</v>
      </c>
      <c r="AB186" s="24" t="s">
        <v>558</v>
      </c>
      <c r="AC186" s="23">
        <v>45.479669576699997</v>
      </c>
      <c r="AD186" s="24" t="s">
        <v>552</v>
      </c>
      <c r="AE186" s="24">
        <v>-2.02180634E-2</v>
      </c>
      <c r="AF186" s="25">
        <v>3.4500000000000003E-2</v>
      </c>
      <c r="AG186" t="s">
        <v>552</v>
      </c>
      <c r="AH186" s="23">
        <v>-74.482758620699997</v>
      </c>
      <c r="AI186" s="23">
        <v>18.888888888899999</v>
      </c>
      <c r="AJ186" s="24">
        <v>-83.333333333300004</v>
      </c>
      <c r="AK186" s="26">
        <v>15400</v>
      </c>
      <c r="AL186" s="26">
        <v>20733</v>
      </c>
      <c r="AM186" s="26">
        <v>23550</v>
      </c>
      <c r="AN186" s="30">
        <v>47932</v>
      </c>
      <c r="AO186" s="30">
        <v>65907.333333333299</v>
      </c>
      <c r="AP186" s="30">
        <v>74090</v>
      </c>
      <c r="AQ186" s="22" t="s">
        <v>556</v>
      </c>
      <c r="AR186" s="22" t="s">
        <v>557</v>
      </c>
      <c r="AS186" s="24" t="s">
        <v>555</v>
      </c>
      <c r="AT186" s="28">
        <v>-3.1300000000000001E-2</v>
      </c>
      <c r="AU186" s="28">
        <v>-7.46E-2</v>
      </c>
      <c r="AV186" s="28">
        <v>-6.4000000000000003E-3</v>
      </c>
      <c r="AW186" s="29">
        <v>46500</v>
      </c>
      <c r="AX186" s="29">
        <v>46500</v>
      </c>
      <c r="AY186" s="29">
        <v>206160</v>
      </c>
      <c r="AZ186" s="30">
        <v>-107950</v>
      </c>
      <c r="BA186" s="29">
        <v>293139.9999</v>
      </c>
      <c r="BB186">
        <v>0.22</v>
      </c>
      <c r="BC186" s="25">
        <v>0.57140000000000002</v>
      </c>
      <c r="BD186">
        <v>14.0909090909</v>
      </c>
      <c r="BE186">
        <v>0</v>
      </c>
      <c r="BF186">
        <v>1.3080168776000001</v>
      </c>
      <c r="BG186">
        <v>0</v>
      </c>
    </row>
    <row r="187" spans="1:59" x14ac:dyDescent="0.35">
      <c r="A187" t="s">
        <v>284</v>
      </c>
      <c r="B187" s="20">
        <v>28.25</v>
      </c>
      <c r="C187" s="20">
        <v>0.65</v>
      </c>
      <c r="D187" s="34">
        <v>2.3599999999999999E-2</v>
      </c>
      <c r="E187" s="31">
        <v>27.6</v>
      </c>
      <c r="F187" s="18">
        <v>27.4</v>
      </c>
      <c r="G187" s="20">
        <v>28.3</v>
      </c>
      <c r="H187">
        <v>27.6</v>
      </c>
      <c r="I187" s="16">
        <v>1391800</v>
      </c>
      <c r="J187" s="16">
        <v>38823965</v>
      </c>
      <c r="K187" s="35">
        <v>-15352425</v>
      </c>
      <c r="L187">
        <v>33.5</v>
      </c>
      <c r="M187">
        <v>27.25</v>
      </c>
      <c r="N187">
        <v>27.32</v>
      </c>
      <c r="O187">
        <v>26.52</v>
      </c>
      <c r="P187">
        <v>28.35</v>
      </c>
      <c r="Q187">
        <v>29.3</v>
      </c>
      <c r="R187" s="22">
        <v>27.9725</v>
      </c>
      <c r="S187" s="22">
        <v>28.172999999999998</v>
      </c>
      <c r="T187" s="23">
        <v>29.2425</v>
      </c>
      <c r="U187" s="23">
        <v>30.4405</v>
      </c>
      <c r="V187" s="22">
        <v>27.893214862699999</v>
      </c>
      <c r="W187" s="23">
        <v>28.308643211100001</v>
      </c>
      <c r="X187" s="23">
        <v>28.996058455299998</v>
      </c>
      <c r="Y187" s="23">
        <v>29.621856072500002</v>
      </c>
      <c r="Z187" s="23" t="s">
        <v>480</v>
      </c>
      <c r="AA187" s="24" t="s">
        <v>558</v>
      </c>
      <c r="AB187" s="24" t="s">
        <v>558</v>
      </c>
      <c r="AC187" s="22">
        <v>54.0076521254</v>
      </c>
      <c r="AD187" s="24" t="s">
        <v>552</v>
      </c>
      <c r="AE187" s="24">
        <v>-0.20632457870000001</v>
      </c>
      <c r="AF187" s="25">
        <v>2.12E-2</v>
      </c>
      <c r="AG187" t="s">
        <v>481</v>
      </c>
      <c r="AH187" s="24">
        <v>-2.0047806307</v>
      </c>
      <c r="AI187" s="22">
        <v>43.333333333299997</v>
      </c>
      <c r="AJ187" s="22">
        <v>-20</v>
      </c>
      <c r="AK187" s="36">
        <v>1300950</v>
      </c>
      <c r="AL187" s="36">
        <v>1111287</v>
      </c>
      <c r="AM187" s="26">
        <v>1849915</v>
      </c>
      <c r="AN187" s="29">
        <v>31738295.5</v>
      </c>
      <c r="AO187" s="29">
        <v>27986603</v>
      </c>
      <c r="AP187" s="30">
        <v>49976021.75</v>
      </c>
      <c r="AQ187" s="22" t="s">
        <v>566</v>
      </c>
      <c r="AR187" s="22" t="s">
        <v>581</v>
      </c>
      <c r="AS187" s="24" t="s">
        <v>555</v>
      </c>
      <c r="AT187" s="27">
        <v>7.1000000000000004E-3</v>
      </c>
      <c r="AU187" s="28">
        <v>-1.8E-3</v>
      </c>
      <c r="AV187" s="27">
        <v>3.1E-2</v>
      </c>
      <c r="AW187" s="30">
        <v>-8538275</v>
      </c>
      <c r="AX187" s="30">
        <v>-221965</v>
      </c>
      <c r="AY187" s="30">
        <v>-18128170</v>
      </c>
      <c r="AZ187" s="30">
        <v>-181923795</v>
      </c>
      <c r="BA187" s="29">
        <v>280463180.00129998</v>
      </c>
      <c r="BB187">
        <v>1.98</v>
      </c>
      <c r="BC187" s="25">
        <v>1.0200000000000001E-2</v>
      </c>
      <c r="BD187">
        <v>14.267676767699999</v>
      </c>
      <c r="BE187">
        <v>0</v>
      </c>
      <c r="BF187">
        <v>1.2088147197000001</v>
      </c>
      <c r="BG187">
        <v>0</v>
      </c>
    </row>
    <row r="188" spans="1:59" x14ac:dyDescent="0.35">
      <c r="A188" t="s">
        <v>286</v>
      </c>
      <c r="B188" s="18">
        <v>19.600000000000001</v>
      </c>
      <c r="C188" s="18">
        <v>-0.3</v>
      </c>
      <c r="D188" s="19">
        <v>-1.5100000000000001E-2</v>
      </c>
      <c r="E188" s="31">
        <v>19.899999999999999</v>
      </c>
      <c r="F188" s="18">
        <v>19.28</v>
      </c>
      <c r="G188" s="20">
        <v>19.940000000000001</v>
      </c>
      <c r="H188">
        <v>19.899999999999999</v>
      </c>
      <c r="I188" s="16">
        <v>2362000</v>
      </c>
      <c r="J188" s="16">
        <v>46166308</v>
      </c>
      <c r="K188" s="35">
        <v>-8759058.0003999993</v>
      </c>
      <c r="L188">
        <v>22.15</v>
      </c>
      <c r="M188">
        <v>14.66</v>
      </c>
      <c r="N188">
        <v>18.399999999999999</v>
      </c>
      <c r="O188">
        <v>17.63</v>
      </c>
      <c r="P188">
        <v>20.2</v>
      </c>
      <c r="Q188">
        <v>21.9</v>
      </c>
      <c r="R188" s="23">
        <v>20.431000000000001</v>
      </c>
      <c r="S188" s="22">
        <v>19.044799999999999</v>
      </c>
      <c r="T188" s="22">
        <v>18.090399999999999</v>
      </c>
      <c r="U188" s="22">
        <v>18.2805</v>
      </c>
      <c r="V188" s="23">
        <v>19.860191484000001</v>
      </c>
      <c r="W188" s="22">
        <v>19.292487836599999</v>
      </c>
      <c r="X188" s="22">
        <v>18.654602981099998</v>
      </c>
      <c r="Y188" s="22">
        <v>17.830678824700001</v>
      </c>
      <c r="Z188" s="23" t="s">
        <v>480</v>
      </c>
      <c r="AA188" s="22" t="s">
        <v>551</v>
      </c>
      <c r="AB188" s="22" t="s">
        <v>551</v>
      </c>
      <c r="AC188" s="23">
        <v>48.5587102844</v>
      </c>
      <c r="AD188" s="24" t="s">
        <v>552</v>
      </c>
      <c r="AE188" s="23">
        <v>0.26110004939999998</v>
      </c>
      <c r="AF188" s="25">
        <v>0.04</v>
      </c>
      <c r="AG188" t="s">
        <v>552</v>
      </c>
      <c r="AH188" s="23">
        <v>-63.941723998400001</v>
      </c>
      <c r="AI188" s="22">
        <v>39.826839826799997</v>
      </c>
      <c r="AJ188" s="23">
        <v>-66.233766233799997</v>
      </c>
      <c r="AK188" s="26">
        <v>3491090</v>
      </c>
      <c r="AL188" s="26">
        <v>3298440</v>
      </c>
      <c r="AM188" s="26">
        <v>4387960</v>
      </c>
      <c r="AN188" s="30">
        <v>58171266.200000003</v>
      </c>
      <c r="AO188" s="30">
        <v>59315860.466666602</v>
      </c>
      <c r="AP188" s="30">
        <v>84441151.900000006</v>
      </c>
      <c r="AQ188" s="24" t="s">
        <v>555</v>
      </c>
      <c r="AR188" s="24" t="s">
        <v>555</v>
      </c>
      <c r="AS188" s="24" t="s">
        <v>555</v>
      </c>
      <c r="AT188" s="27">
        <v>8.8900000000000007E-2</v>
      </c>
      <c r="AU188" s="28">
        <v>-8.4099999999999994E-2</v>
      </c>
      <c r="AV188" s="27">
        <v>2.7300000000000001E-2</v>
      </c>
      <c r="AW188" s="29">
        <v>11714401</v>
      </c>
      <c r="AX188" s="29">
        <v>85867853</v>
      </c>
      <c r="AY188" s="29">
        <v>319338871.99989998</v>
      </c>
      <c r="AZ188" s="29">
        <v>343965398.00019997</v>
      </c>
      <c r="BA188" s="30">
        <v>-463397476.00040001</v>
      </c>
      <c r="BB188">
        <v>0.64</v>
      </c>
      <c r="BC188" s="25">
        <v>0.28000000000000003</v>
      </c>
      <c r="BD188">
        <v>30.625</v>
      </c>
      <c r="BE188">
        <v>0</v>
      </c>
      <c r="BF188">
        <v>3.8431372548999998</v>
      </c>
      <c r="BG188">
        <v>0</v>
      </c>
    </row>
    <row r="189" spans="1:59" x14ac:dyDescent="0.35">
      <c r="A189" t="s">
        <v>448</v>
      </c>
      <c r="B189" s="18">
        <v>106</v>
      </c>
      <c r="C189" s="18">
        <v>-2.5</v>
      </c>
      <c r="D189" s="19">
        <v>-2.3E-2</v>
      </c>
      <c r="E189" s="18">
        <v>106</v>
      </c>
      <c r="F189" s="18">
        <v>106</v>
      </c>
      <c r="G189" s="18">
        <v>106</v>
      </c>
      <c r="H189">
        <v>108.5</v>
      </c>
      <c r="I189" s="16">
        <v>66000</v>
      </c>
      <c r="J189" s="16">
        <v>6996000</v>
      </c>
      <c r="K189" s="31">
        <v>0</v>
      </c>
      <c r="L189">
        <v>112.9</v>
      </c>
      <c r="M189">
        <v>104.3</v>
      </c>
      <c r="N189">
        <v>105.5</v>
      </c>
      <c r="O189">
        <v>102.15</v>
      </c>
      <c r="P189">
        <v>108.5</v>
      </c>
      <c r="Q189">
        <v>112.9</v>
      </c>
      <c r="R189" s="23">
        <v>107.44499999999999</v>
      </c>
      <c r="S189" s="23">
        <v>108.048</v>
      </c>
      <c r="T189" s="23">
        <v>107.967</v>
      </c>
      <c r="U189" s="23">
        <v>108.2085</v>
      </c>
      <c r="V189" s="23">
        <v>107.53834550160001</v>
      </c>
      <c r="W189" s="23">
        <v>107.8025173426</v>
      </c>
      <c r="X189" s="23">
        <v>107.98972659810001</v>
      </c>
      <c r="Y189" s="23">
        <v>108.31018197669999</v>
      </c>
      <c r="Z189" s="24" t="s">
        <v>558</v>
      </c>
      <c r="AA189" s="24" t="s">
        <v>558</v>
      </c>
      <c r="AB189" s="24" t="s">
        <v>558</v>
      </c>
      <c r="AC189" s="23">
        <v>45.628084595300002</v>
      </c>
      <c r="AD189" s="24" t="s">
        <v>552</v>
      </c>
      <c r="AE189" s="24">
        <v>-0.1558895797</v>
      </c>
      <c r="AF189" s="25">
        <v>1.44E-2</v>
      </c>
      <c r="AG189" t="s">
        <v>481</v>
      </c>
      <c r="AH189" s="23">
        <v>-100.87719298250001</v>
      </c>
      <c r="AI189" s="24">
        <v>72.222222222200003</v>
      </c>
      <c r="AJ189" s="23">
        <v>-83.333333333300004</v>
      </c>
      <c r="AK189" s="36">
        <v>10727</v>
      </c>
      <c r="AL189" s="36">
        <v>9156</v>
      </c>
      <c r="AM189" s="36">
        <v>8669</v>
      </c>
      <c r="AN189" s="29">
        <v>1135327.6000000001</v>
      </c>
      <c r="AO189" s="29">
        <v>969003.73333333305</v>
      </c>
      <c r="AP189" s="29">
        <v>917397.2</v>
      </c>
      <c r="AQ189" s="22" t="s">
        <v>556</v>
      </c>
      <c r="AR189" s="24" t="s">
        <v>555</v>
      </c>
      <c r="AS189" s="22" t="s">
        <v>569</v>
      </c>
      <c r="AT189" s="28">
        <v>-3.1099999999999999E-2</v>
      </c>
      <c r="AU189" s="28">
        <v>-1.4E-2</v>
      </c>
      <c r="AV189" s="28">
        <v>-2.2100000000000002E-2</v>
      </c>
      <c r="AW189" s="30">
        <v>-11924</v>
      </c>
      <c r="AX189" s="29">
        <v>51796</v>
      </c>
      <c r="AY189" s="29">
        <v>62356</v>
      </c>
      <c r="AZ189" s="29">
        <v>72966</v>
      </c>
      <c r="BA189" s="30">
        <v>-16759655</v>
      </c>
      <c r="BB189">
        <v>0</v>
      </c>
      <c r="BC189" s="25">
        <v>0</v>
      </c>
      <c r="BD189">
        <v>0</v>
      </c>
      <c r="BE189">
        <v>0</v>
      </c>
      <c r="BF189">
        <v>0</v>
      </c>
      <c r="BG189">
        <v>0</v>
      </c>
    </row>
    <row r="190" spans="1:59" x14ac:dyDescent="0.35">
      <c r="A190" t="s">
        <v>288</v>
      </c>
      <c r="B190" s="18">
        <v>1.4</v>
      </c>
      <c r="C190" s="18">
        <v>-0.01</v>
      </c>
      <c r="D190" s="19">
        <v>-7.1000000000000004E-3</v>
      </c>
      <c r="E190" s="31">
        <v>1.41</v>
      </c>
      <c r="F190" s="18">
        <v>1.37</v>
      </c>
      <c r="G190" s="31">
        <v>1.41</v>
      </c>
      <c r="H190">
        <v>1.41</v>
      </c>
      <c r="I190" s="16">
        <v>39000</v>
      </c>
      <c r="J190" s="16">
        <v>53820</v>
      </c>
      <c r="K190" s="31">
        <v>0</v>
      </c>
      <c r="L190">
        <v>2.64</v>
      </c>
      <c r="M190">
        <v>1.32</v>
      </c>
      <c r="N190">
        <v>1.36</v>
      </c>
      <c r="O190">
        <v>1.34</v>
      </c>
      <c r="P190">
        <v>1.41</v>
      </c>
      <c r="Q190">
        <v>1.46</v>
      </c>
      <c r="R190" s="24">
        <v>1.4</v>
      </c>
      <c r="S190" s="23">
        <v>1.4605999999999999</v>
      </c>
      <c r="T190" s="23">
        <v>1.5696000000000001</v>
      </c>
      <c r="U190" s="23">
        <v>1.7999499999999999</v>
      </c>
      <c r="V190" s="23">
        <v>1.4044540565000001</v>
      </c>
      <c r="W190" s="23">
        <v>1.4622400202000001</v>
      </c>
      <c r="X190" s="23">
        <v>1.5725759616999999</v>
      </c>
      <c r="Y190" s="23">
        <v>1.7853962408999999</v>
      </c>
      <c r="Z190" s="23" t="s">
        <v>480</v>
      </c>
      <c r="AA190" s="23" t="s">
        <v>480</v>
      </c>
      <c r="AB190" s="23" t="s">
        <v>480</v>
      </c>
      <c r="AC190" s="23">
        <v>45.698765483599999</v>
      </c>
      <c r="AD190" s="24" t="s">
        <v>552</v>
      </c>
      <c r="AE190" s="24">
        <v>-2.5026679999999999E-2</v>
      </c>
      <c r="AF190" s="25">
        <v>4.6399999999999997E-2</v>
      </c>
      <c r="AG190" t="s">
        <v>552</v>
      </c>
      <c r="AH190" s="24">
        <v>24.007386888300001</v>
      </c>
      <c r="AI190" s="22">
        <v>69.696969697</v>
      </c>
      <c r="AJ190" s="23">
        <v>-27.272727272699999</v>
      </c>
      <c r="AK190" s="26">
        <v>107400</v>
      </c>
      <c r="AL190" s="26">
        <v>105800</v>
      </c>
      <c r="AM190" s="26">
        <v>169100</v>
      </c>
      <c r="AN190" s="30">
        <v>140511</v>
      </c>
      <c r="AO190" s="30">
        <v>140161.33333333299</v>
      </c>
      <c r="AP190" s="30">
        <v>227555.5</v>
      </c>
      <c r="AQ190" s="23" t="s">
        <v>564</v>
      </c>
      <c r="AR190" s="23" t="s">
        <v>571</v>
      </c>
      <c r="AS190" s="24" t="s">
        <v>555</v>
      </c>
      <c r="AT190" s="28">
        <v>-7.2800000000000004E-2</v>
      </c>
      <c r="AU190" s="33">
        <v>0</v>
      </c>
      <c r="AV190" s="27">
        <v>1.4500000000000001E-2</v>
      </c>
      <c r="AW190" s="24">
        <v>0</v>
      </c>
      <c r="AX190" s="29">
        <v>55200</v>
      </c>
      <c r="AY190" s="29">
        <v>88640</v>
      </c>
      <c r="AZ190" s="29">
        <v>557300</v>
      </c>
      <c r="BA190" s="29">
        <v>1362349.9998999999</v>
      </c>
      <c r="BB190">
        <v>-0.06</v>
      </c>
      <c r="BC190" s="25">
        <v>0.53849999999999998</v>
      </c>
      <c r="BD190">
        <v>-23.333333333300001</v>
      </c>
      <c r="BE190">
        <v>0</v>
      </c>
      <c r="BF190">
        <v>1.4736842105000001</v>
      </c>
      <c r="BG190">
        <v>0</v>
      </c>
    </row>
    <row r="191" spans="1:59" x14ac:dyDescent="0.35">
      <c r="A191" t="s">
        <v>290</v>
      </c>
      <c r="B191" s="18">
        <v>6.25</v>
      </c>
      <c r="C191" s="18">
        <v>-0.13</v>
      </c>
      <c r="D191" s="19">
        <v>-2.0400000000000001E-2</v>
      </c>
      <c r="E191" s="18">
        <v>6.35</v>
      </c>
      <c r="F191" s="18">
        <v>6.25</v>
      </c>
      <c r="G191" s="20">
        <v>6.41</v>
      </c>
      <c r="H191">
        <v>6.38</v>
      </c>
      <c r="I191" s="16">
        <v>2097400</v>
      </c>
      <c r="J191" s="16">
        <v>13232489</v>
      </c>
      <c r="K191" s="21">
        <v>2720468</v>
      </c>
      <c r="L191">
        <v>8.17</v>
      </c>
      <c r="M191">
        <v>5.56</v>
      </c>
      <c r="N191">
        <v>6.02</v>
      </c>
      <c r="O191">
        <v>5.59</v>
      </c>
      <c r="P191">
        <v>6.44</v>
      </c>
      <c r="Q191">
        <v>6.96</v>
      </c>
      <c r="R191" s="23">
        <v>6.4779999999999998</v>
      </c>
      <c r="S191" s="23">
        <v>6.4382000000000001</v>
      </c>
      <c r="T191" s="23">
        <v>6.6128999999999998</v>
      </c>
      <c r="U191" s="23">
        <v>6.5554500000000004</v>
      </c>
      <c r="V191" s="23">
        <v>6.4395792406999997</v>
      </c>
      <c r="W191" s="23">
        <v>6.4910356400999998</v>
      </c>
      <c r="X191" s="23">
        <v>6.5533802883999996</v>
      </c>
      <c r="Y191" s="23">
        <v>6.5978968348000002</v>
      </c>
      <c r="Z191" s="23" t="s">
        <v>480</v>
      </c>
      <c r="AA191" s="24" t="s">
        <v>558</v>
      </c>
      <c r="AB191" s="24" t="s">
        <v>558</v>
      </c>
      <c r="AC191" s="23">
        <v>42.435453754699999</v>
      </c>
      <c r="AD191" s="24" t="s">
        <v>552</v>
      </c>
      <c r="AE191" s="24">
        <v>-1.8603416000000001E-2</v>
      </c>
      <c r="AF191" s="25">
        <v>3.1300000000000001E-2</v>
      </c>
      <c r="AG191" t="s">
        <v>552</v>
      </c>
      <c r="AH191" s="23">
        <v>-86.653502148900003</v>
      </c>
      <c r="AI191" s="23">
        <v>10.3174603175</v>
      </c>
      <c r="AJ191" s="23">
        <v>-100</v>
      </c>
      <c r="AK191" s="26">
        <v>2287370</v>
      </c>
      <c r="AL191" s="26">
        <v>2553847</v>
      </c>
      <c r="AM191" s="26">
        <v>4223725</v>
      </c>
      <c r="AN191" s="30">
        <v>11658261.6</v>
      </c>
      <c r="AO191" s="30">
        <v>14658313.5333333</v>
      </c>
      <c r="AP191" s="30">
        <v>26244807.699999999</v>
      </c>
      <c r="AQ191" s="24" t="s">
        <v>555</v>
      </c>
      <c r="AR191" s="24" t="s">
        <v>555</v>
      </c>
      <c r="AS191" s="24" t="s">
        <v>555</v>
      </c>
      <c r="AT191" s="28">
        <v>-1.26E-2</v>
      </c>
      <c r="AU191" s="28">
        <v>-5.16E-2</v>
      </c>
      <c r="AV191" s="28">
        <v>-2.3400000000000001E-2</v>
      </c>
      <c r="AW191" s="29">
        <v>15927678</v>
      </c>
      <c r="AX191" s="29">
        <v>42441075</v>
      </c>
      <c r="AY191" s="29">
        <v>174328942</v>
      </c>
      <c r="AZ191" s="29">
        <v>171087149</v>
      </c>
      <c r="BA191" s="30">
        <v>-239268208.99869999</v>
      </c>
      <c r="BB191">
        <v>0.34</v>
      </c>
      <c r="BC191" s="25">
        <v>0.30769999999999997</v>
      </c>
      <c r="BD191">
        <v>18.382352941200001</v>
      </c>
      <c r="BE191">
        <v>0</v>
      </c>
      <c r="BF191">
        <v>1.6233766234</v>
      </c>
      <c r="BG191">
        <v>0</v>
      </c>
    </row>
    <row r="192" spans="1:59" x14ac:dyDescent="0.35">
      <c r="A192" t="s">
        <v>292</v>
      </c>
      <c r="B192" s="20">
        <v>15.06</v>
      </c>
      <c r="C192" s="20">
        <v>0.48</v>
      </c>
      <c r="D192" s="34">
        <v>3.2899999999999999E-2</v>
      </c>
      <c r="E192" s="20">
        <v>16.7</v>
      </c>
      <c r="F192" s="20">
        <v>15.02</v>
      </c>
      <c r="G192" s="20">
        <v>17.3</v>
      </c>
      <c r="H192">
        <v>14.58</v>
      </c>
      <c r="I192" s="16">
        <v>87889100</v>
      </c>
      <c r="J192" s="16">
        <v>1410632288</v>
      </c>
      <c r="K192" s="35">
        <v>-12877726</v>
      </c>
      <c r="L192">
        <v>20</v>
      </c>
      <c r="M192">
        <v>2.17</v>
      </c>
      <c r="N192">
        <v>10.15</v>
      </c>
      <c r="O192">
        <v>4.82</v>
      </c>
      <c r="P192">
        <v>17.649999999999999</v>
      </c>
      <c r="Q192">
        <v>17.649999999999999</v>
      </c>
      <c r="R192" s="22">
        <v>8.4064999999999994</v>
      </c>
      <c r="S192" s="22">
        <v>5.1558000000000002</v>
      </c>
      <c r="T192" s="22">
        <v>3.8456000000000001</v>
      </c>
      <c r="U192" s="22">
        <v>3.1945000000000001</v>
      </c>
      <c r="V192" s="22">
        <v>9.2663159347999997</v>
      </c>
      <c r="W192" s="22">
        <v>6.3574035095000001</v>
      </c>
      <c r="X192" s="22">
        <v>4.7584890761</v>
      </c>
      <c r="Y192" s="22">
        <v>3.7673122713999998</v>
      </c>
      <c r="Z192" s="22" t="s">
        <v>551</v>
      </c>
      <c r="AA192" s="22" t="s">
        <v>551</v>
      </c>
      <c r="AB192" s="22" t="s">
        <v>551</v>
      </c>
      <c r="AC192" s="22">
        <v>74.107382062200003</v>
      </c>
      <c r="AD192" s="23" t="s">
        <v>567</v>
      </c>
      <c r="AE192" s="22">
        <v>1.8700181583</v>
      </c>
      <c r="AF192" s="25">
        <v>0.13500000000000001</v>
      </c>
      <c r="AG192" t="s">
        <v>482</v>
      </c>
      <c r="AH192" s="22">
        <v>173.16761019699999</v>
      </c>
      <c r="AI192" s="24">
        <v>57.616188570200002</v>
      </c>
      <c r="AJ192" s="24">
        <v>-32.955303535699997</v>
      </c>
      <c r="AK192" s="36">
        <v>83332710</v>
      </c>
      <c r="AL192" s="36">
        <v>69633007</v>
      </c>
      <c r="AM192" s="36">
        <v>67675435</v>
      </c>
      <c r="AN192" s="29">
        <v>889157419.70000005</v>
      </c>
      <c r="AO192" s="29">
        <v>672942024.33333302</v>
      </c>
      <c r="AP192" s="29">
        <v>592985938.04999995</v>
      </c>
      <c r="AQ192" s="23" t="s">
        <v>553</v>
      </c>
      <c r="AR192" s="24" t="s">
        <v>555</v>
      </c>
      <c r="AS192" s="24" t="s">
        <v>555</v>
      </c>
      <c r="AT192" s="27">
        <v>4.3403999999999998</v>
      </c>
      <c r="AU192" s="27">
        <v>1.6608000000000001</v>
      </c>
      <c r="AV192" s="27">
        <v>7.7299999999999994E-2</v>
      </c>
      <c r="AW192" s="30">
        <v>-42379818</v>
      </c>
      <c r="AX192" s="30">
        <v>-33466626</v>
      </c>
      <c r="AY192" s="30">
        <v>-82751968</v>
      </c>
      <c r="AZ192" s="30">
        <v>-82988228</v>
      </c>
      <c r="BA192" s="30">
        <v>-92771378.000699997</v>
      </c>
      <c r="BB192">
        <v>0</v>
      </c>
      <c r="BC192" s="25">
        <v>1</v>
      </c>
      <c r="BD192">
        <v>0</v>
      </c>
      <c r="BE192">
        <v>0</v>
      </c>
      <c r="BF192">
        <v>16.921348314599999</v>
      </c>
      <c r="BG192">
        <v>0</v>
      </c>
    </row>
    <row r="193" spans="1:59" x14ac:dyDescent="0.35">
      <c r="A193" t="s">
        <v>294</v>
      </c>
      <c r="B193" s="20">
        <v>1.61</v>
      </c>
      <c r="C193" s="20">
        <v>0.02</v>
      </c>
      <c r="D193" s="34">
        <v>1.26E-2</v>
      </c>
      <c r="E193" s="20">
        <v>1.65</v>
      </c>
      <c r="F193" s="20">
        <v>1.6</v>
      </c>
      <c r="G193" s="20">
        <v>1.71</v>
      </c>
      <c r="H193">
        <v>1.59</v>
      </c>
      <c r="I193" s="16">
        <v>8880000</v>
      </c>
      <c r="J193" s="16">
        <v>14697580</v>
      </c>
      <c r="K193" s="21">
        <v>584350</v>
      </c>
      <c r="L193">
        <v>1.87</v>
      </c>
      <c r="M193">
        <v>0.7</v>
      </c>
      <c r="N193">
        <v>1.54</v>
      </c>
      <c r="O193">
        <v>1.1399999999999999</v>
      </c>
      <c r="P193">
        <v>1.74</v>
      </c>
      <c r="Q193">
        <v>1.84</v>
      </c>
      <c r="R193" s="22">
        <v>1.462</v>
      </c>
      <c r="S193" s="22">
        <v>1.2112000000000001</v>
      </c>
      <c r="T193" s="22">
        <v>1.0199</v>
      </c>
      <c r="U193" s="22">
        <v>0.94145000000000001</v>
      </c>
      <c r="V193" s="22">
        <v>1.4896951279999999</v>
      </c>
      <c r="W193" s="22">
        <v>1.2819874025</v>
      </c>
      <c r="X193" s="22">
        <v>1.1219920044</v>
      </c>
      <c r="Y193" s="22">
        <v>1.0038123320000001</v>
      </c>
      <c r="Z193" s="22" t="s">
        <v>551</v>
      </c>
      <c r="AA193" s="22" t="s">
        <v>551</v>
      </c>
      <c r="AB193" s="22" t="s">
        <v>551</v>
      </c>
      <c r="AC193" s="22">
        <v>59.315168498699997</v>
      </c>
      <c r="AD193" s="24" t="s">
        <v>552</v>
      </c>
      <c r="AE193" s="24">
        <v>0.12950120870000001</v>
      </c>
      <c r="AF193" s="25">
        <v>9.2399999999999996E-2</v>
      </c>
      <c r="AG193" t="s">
        <v>482</v>
      </c>
      <c r="AH193" s="22">
        <v>70.247933884299997</v>
      </c>
      <c r="AI193" s="24">
        <v>61.7197739816</v>
      </c>
      <c r="AJ193" s="24">
        <v>-41.269841269799997</v>
      </c>
      <c r="AK193" s="26">
        <v>10732600</v>
      </c>
      <c r="AL193" s="26">
        <v>15543200</v>
      </c>
      <c r="AM193" s="26">
        <v>13026950</v>
      </c>
      <c r="AN193" s="30">
        <v>14300562</v>
      </c>
      <c r="AO193" s="30">
        <v>22524224</v>
      </c>
      <c r="AP193" s="30">
        <v>18538843.5</v>
      </c>
      <c r="AQ193" s="24" t="s">
        <v>555</v>
      </c>
      <c r="AR193" s="24" t="s">
        <v>555</v>
      </c>
      <c r="AS193" s="24" t="s">
        <v>555</v>
      </c>
      <c r="AT193" s="27">
        <v>0.67710000000000004</v>
      </c>
      <c r="AU193" s="27">
        <v>0.26769999999999999</v>
      </c>
      <c r="AV193" s="27">
        <v>2.5499999999999998E-2</v>
      </c>
      <c r="AW193" s="29">
        <v>2677870</v>
      </c>
      <c r="AX193" s="29">
        <v>3501350</v>
      </c>
      <c r="AY193" s="29">
        <v>5124519.9998000003</v>
      </c>
      <c r="AZ193" s="29">
        <v>5695879.9998000003</v>
      </c>
      <c r="BA193" s="29">
        <v>96627359.999899998</v>
      </c>
      <c r="BB193">
        <v>0.09</v>
      </c>
      <c r="BC193" s="25">
        <v>3.5</v>
      </c>
      <c r="BD193">
        <v>17.888888888899999</v>
      </c>
      <c r="BE193">
        <v>0</v>
      </c>
      <c r="BF193">
        <v>0.65182186230000005</v>
      </c>
      <c r="BG193">
        <v>0</v>
      </c>
    </row>
    <row r="194" spans="1:59" x14ac:dyDescent="0.35">
      <c r="A194" t="s">
        <v>596</v>
      </c>
      <c r="B194" s="31">
        <v>0.44</v>
      </c>
      <c r="C194" s="31">
        <v>0</v>
      </c>
      <c r="D194" s="32">
        <v>0</v>
      </c>
      <c r="E194" s="31">
        <v>0.44</v>
      </c>
      <c r="F194" s="31">
        <v>0.44</v>
      </c>
      <c r="G194" s="31">
        <v>0.44</v>
      </c>
      <c r="H194">
        <v>0.44</v>
      </c>
      <c r="I194" s="16">
        <v>20000</v>
      </c>
      <c r="J194" s="16">
        <v>8800</v>
      </c>
      <c r="K194" s="31">
        <v>0</v>
      </c>
      <c r="L194">
        <v>0.88</v>
      </c>
      <c r="M194">
        <v>0.40500000000000003</v>
      </c>
      <c r="N194">
        <v>0.43</v>
      </c>
      <c r="O194">
        <v>0.41499999999999998</v>
      </c>
      <c r="P194">
        <v>0.45500000000000002</v>
      </c>
      <c r="Q194">
        <v>0.49</v>
      </c>
      <c r="R194" s="23">
        <v>0.45474999999999999</v>
      </c>
      <c r="S194" s="23">
        <v>0.46289999999999998</v>
      </c>
      <c r="T194" s="23">
        <v>0.49814999999999998</v>
      </c>
      <c r="U194" s="23">
        <v>0.50970000000000004</v>
      </c>
      <c r="V194" s="23">
        <v>0.45439024309999998</v>
      </c>
      <c r="W194" s="23">
        <v>0.46789188869999998</v>
      </c>
      <c r="X194" s="23">
        <v>0.4888133851</v>
      </c>
      <c r="Y194" s="23">
        <v>0.51006481299999995</v>
      </c>
      <c r="Z194" s="22" t="s">
        <v>551</v>
      </c>
      <c r="AA194" s="24" t="s">
        <v>558</v>
      </c>
      <c r="AB194" s="23" t="s">
        <v>480</v>
      </c>
      <c r="AC194" s="23">
        <v>44.486850464500002</v>
      </c>
      <c r="AD194" s="24" t="s">
        <v>552</v>
      </c>
      <c r="AE194" s="24">
        <v>-2.6969661999999999E-3</v>
      </c>
      <c r="AF194" s="25">
        <v>3.8699999999999998E-2</v>
      </c>
      <c r="AG194" t="s">
        <v>552</v>
      </c>
      <c r="AH194" s="23">
        <v>-80.168776371299998</v>
      </c>
      <c r="AI194" s="24">
        <v>14.285714285699999</v>
      </c>
      <c r="AJ194" s="24">
        <v>-85.714285714300004</v>
      </c>
      <c r="AK194" s="26">
        <v>156000</v>
      </c>
      <c r="AL194" s="26">
        <v>145333</v>
      </c>
      <c r="AM194" s="26">
        <v>123000</v>
      </c>
      <c r="AN194" s="30">
        <v>72515</v>
      </c>
      <c r="AO194" s="30">
        <v>66793.333333333299</v>
      </c>
      <c r="AP194" s="30">
        <v>56350</v>
      </c>
      <c r="AQ194" s="22" t="s">
        <v>556</v>
      </c>
      <c r="AR194" s="22" t="s">
        <v>557</v>
      </c>
      <c r="AS194" s="24" t="s">
        <v>555</v>
      </c>
      <c r="AT194" s="28">
        <v>-2.2200000000000001E-2</v>
      </c>
      <c r="AU194" s="28">
        <v>-7.3700000000000002E-2</v>
      </c>
      <c r="AV194" s="33">
        <v>0</v>
      </c>
      <c r="AW194" s="24">
        <v>0</v>
      </c>
      <c r="AX194" s="29">
        <v>43850</v>
      </c>
      <c r="AY194" s="29">
        <v>48650</v>
      </c>
      <c r="AZ194" s="29">
        <v>48650</v>
      </c>
      <c r="BA194" s="29">
        <v>39376060.000100002</v>
      </c>
      <c r="BB194">
        <v>0.02</v>
      </c>
      <c r="BC194" s="25">
        <v>3</v>
      </c>
      <c r="BD194">
        <v>22</v>
      </c>
      <c r="BE194">
        <v>0</v>
      </c>
      <c r="BF194">
        <v>0.61971830989999999</v>
      </c>
      <c r="BG194">
        <v>0</v>
      </c>
    </row>
    <row r="195" spans="1:59" x14ac:dyDescent="0.35">
      <c r="A195" t="s">
        <v>296</v>
      </c>
      <c r="B195" s="18">
        <v>1.2E-2</v>
      </c>
      <c r="C195" s="18">
        <v>-1E-3</v>
      </c>
      <c r="D195" s="19">
        <v>-7.6899999999999996E-2</v>
      </c>
      <c r="E195" s="31">
        <v>1.2999999999999999E-2</v>
      </c>
      <c r="F195" s="18">
        <v>1.2E-2</v>
      </c>
      <c r="G195" s="31">
        <v>1.2999999999999999E-2</v>
      </c>
      <c r="H195">
        <v>1.2999999999999999E-2</v>
      </c>
      <c r="I195" s="16">
        <v>14400000</v>
      </c>
      <c r="J195" s="16">
        <v>177900</v>
      </c>
      <c r="K195" s="31">
        <v>0</v>
      </c>
      <c r="L195">
        <v>1.4E-2</v>
      </c>
      <c r="M195">
        <v>0.01</v>
      </c>
      <c r="N195">
        <v>1.15E-2</v>
      </c>
      <c r="O195">
        <v>1.0999999999999999E-2</v>
      </c>
      <c r="P195">
        <v>1.2999999999999999E-2</v>
      </c>
      <c r="Q195">
        <v>1.4E-2</v>
      </c>
      <c r="R195" s="23">
        <v>1.24E-2</v>
      </c>
      <c r="S195" s="23">
        <v>1.234E-2</v>
      </c>
      <c r="T195" s="23">
        <v>1.231E-2</v>
      </c>
      <c r="U195" s="22">
        <v>1.1615E-2</v>
      </c>
      <c r="V195" s="23">
        <v>1.2501587099999999E-2</v>
      </c>
      <c r="W195" s="23">
        <v>1.2367538000000001E-2</v>
      </c>
      <c r="X195" s="23">
        <v>1.21657681E-2</v>
      </c>
      <c r="Y195" s="22">
        <v>1.18428419E-2</v>
      </c>
      <c r="Z195" s="22" t="s">
        <v>551</v>
      </c>
      <c r="AA195" s="24" t="s">
        <v>558</v>
      </c>
      <c r="AB195" s="24" t="s">
        <v>558</v>
      </c>
      <c r="AC195" s="23">
        <v>46.087069949700002</v>
      </c>
      <c r="AD195" s="24" t="s">
        <v>552</v>
      </c>
      <c r="AE195" s="24">
        <v>9.2249499999999998E-5</v>
      </c>
      <c r="AF195" s="25">
        <v>6.2600000000000003E-2</v>
      </c>
      <c r="AG195" t="s">
        <v>482</v>
      </c>
      <c r="AH195" s="24">
        <v>3.4904013961999998</v>
      </c>
      <c r="AI195" s="23">
        <v>83.333333333300004</v>
      </c>
      <c r="AJ195" s="23">
        <v>-50</v>
      </c>
      <c r="AK195" s="26">
        <v>57020000</v>
      </c>
      <c r="AL195" s="26">
        <v>52020000</v>
      </c>
      <c r="AM195" s="26">
        <v>40600000</v>
      </c>
      <c r="AN195" s="30">
        <v>696380</v>
      </c>
      <c r="AO195" s="30">
        <v>632326.66666666605</v>
      </c>
      <c r="AP195" s="30">
        <v>493390</v>
      </c>
      <c r="AQ195" s="23" t="s">
        <v>560</v>
      </c>
      <c r="AR195" s="23" t="s">
        <v>554</v>
      </c>
      <c r="AS195" s="24" t="s">
        <v>555</v>
      </c>
      <c r="AT195" s="33">
        <v>0</v>
      </c>
      <c r="AU195" s="33">
        <v>0</v>
      </c>
      <c r="AV195" s="28">
        <v>-7.6899999999999996E-2</v>
      </c>
      <c r="AW195" s="24">
        <v>0</v>
      </c>
      <c r="AX195" s="24">
        <v>0</v>
      </c>
      <c r="AY195" s="24">
        <v>0</v>
      </c>
      <c r="AZ195" s="24">
        <v>0</v>
      </c>
      <c r="BA195" s="24">
        <v>0</v>
      </c>
      <c r="BB195">
        <v>0</v>
      </c>
      <c r="BC195" s="25">
        <v>0</v>
      </c>
      <c r="BD195">
        <v>0</v>
      </c>
      <c r="BE195">
        <v>0</v>
      </c>
      <c r="BF195">
        <v>0</v>
      </c>
      <c r="BG195">
        <v>0</v>
      </c>
    </row>
    <row r="196" spans="1:59" x14ac:dyDescent="0.35">
      <c r="A196" t="s">
        <v>298</v>
      </c>
      <c r="B196" s="31">
        <v>1.2E-2</v>
      </c>
      <c r="C196" s="31">
        <v>0</v>
      </c>
      <c r="D196" s="32">
        <v>0</v>
      </c>
      <c r="E196" s="31">
        <v>1.2E-2</v>
      </c>
      <c r="F196" s="31">
        <v>1.2E-2</v>
      </c>
      <c r="G196" s="31">
        <v>1.2E-2</v>
      </c>
      <c r="H196">
        <v>1.2E-2</v>
      </c>
      <c r="I196" s="16">
        <v>22700000</v>
      </c>
      <c r="J196" s="16">
        <v>272400</v>
      </c>
      <c r="K196" s="31">
        <v>0</v>
      </c>
      <c r="L196">
        <v>1.4999999999999999E-2</v>
      </c>
      <c r="M196">
        <v>0.01</v>
      </c>
      <c r="N196">
        <v>1.0999999999999999E-2</v>
      </c>
      <c r="O196">
        <v>0.01</v>
      </c>
      <c r="P196">
        <v>1.2500000000000001E-2</v>
      </c>
      <c r="Q196">
        <v>1.2999999999999999E-2</v>
      </c>
      <c r="R196" s="23">
        <v>1.2149999999999999E-2</v>
      </c>
      <c r="S196" s="23">
        <v>1.23E-2</v>
      </c>
      <c r="T196" s="23">
        <v>1.265E-2</v>
      </c>
      <c r="U196" s="22">
        <v>1.1939999999999999E-2</v>
      </c>
      <c r="V196" s="23">
        <v>1.2113427600000001E-2</v>
      </c>
      <c r="W196" s="23">
        <v>1.22744304E-2</v>
      </c>
      <c r="X196" s="23">
        <v>1.22634193E-2</v>
      </c>
      <c r="Y196" s="23">
        <v>1.21291934E-2</v>
      </c>
      <c r="Z196" s="23" t="s">
        <v>480</v>
      </c>
      <c r="AA196" s="24" t="s">
        <v>558</v>
      </c>
      <c r="AB196" s="24" t="s">
        <v>558</v>
      </c>
      <c r="AC196" s="23">
        <v>46.889395122300002</v>
      </c>
      <c r="AD196" s="24" t="s">
        <v>552</v>
      </c>
      <c r="AE196" s="24">
        <v>-1.068102E-4</v>
      </c>
      <c r="AF196" s="25">
        <v>3.9E-2</v>
      </c>
      <c r="AG196" t="s">
        <v>552</v>
      </c>
      <c r="AH196" s="23">
        <v>-60.606060606100002</v>
      </c>
      <c r="AI196" s="24">
        <v>0</v>
      </c>
      <c r="AJ196" s="24">
        <v>-100</v>
      </c>
      <c r="AK196" s="36">
        <v>20240000</v>
      </c>
      <c r="AL196" s="36">
        <v>14073333</v>
      </c>
      <c r="AM196" s="26">
        <v>32270000</v>
      </c>
      <c r="AN196" s="29">
        <v>245120</v>
      </c>
      <c r="AO196" s="29">
        <v>170420</v>
      </c>
      <c r="AP196" s="30">
        <v>397005</v>
      </c>
      <c r="AQ196" s="22" t="s">
        <v>556</v>
      </c>
      <c r="AR196" s="22" t="s">
        <v>557</v>
      </c>
      <c r="AS196" s="24" t="s">
        <v>555</v>
      </c>
      <c r="AT196" s="33">
        <v>0</v>
      </c>
      <c r="AU196" s="33">
        <v>0</v>
      </c>
      <c r="AV196" s="33">
        <v>0</v>
      </c>
      <c r="AW196" s="30">
        <v>-124800</v>
      </c>
      <c r="AX196" s="30">
        <v>-200000</v>
      </c>
      <c r="AY196" s="30">
        <v>-501900</v>
      </c>
      <c r="AZ196" s="30">
        <v>-3577800</v>
      </c>
      <c r="BA196" s="30">
        <v>-3704900</v>
      </c>
      <c r="BB196">
        <v>0</v>
      </c>
      <c r="BC196" s="25">
        <v>0</v>
      </c>
      <c r="BD196">
        <v>0</v>
      </c>
      <c r="BE196">
        <v>0</v>
      </c>
      <c r="BF196">
        <v>0</v>
      </c>
      <c r="BG196">
        <v>0</v>
      </c>
    </row>
    <row r="197" spans="1:59" x14ac:dyDescent="0.35">
      <c r="A197" t="s">
        <v>300</v>
      </c>
      <c r="B197" s="20">
        <v>0.89</v>
      </c>
      <c r="C197" s="20">
        <v>0.02</v>
      </c>
      <c r="D197" s="34">
        <v>2.3E-2</v>
      </c>
      <c r="E197" s="31">
        <v>0.87</v>
      </c>
      <c r="F197" s="31">
        <v>0.87</v>
      </c>
      <c r="G197" s="20">
        <v>0.9</v>
      </c>
      <c r="H197">
        <v>0.87</v>
      </c>
      <c r="I197" s="16">
        <v>35000</v>
      </c>
      <c r="J197" s="16">
        <v>30830</v>
      </c>
      <c r="K197" s="31">
        <v>0</v>
      </c>
      <c r="L197">
        <v>1.34</v>
      </c>
      <c r="M197">
        <v>0.84</v>
      </c>
      <c r="N197">
        <v>0.86</v>
      </c>
      <c r="O197">
        <v>0.84</v>
      </c>
      <c r="P197">
        <v>0.9</v>
      </c>
      <c r="Q197">
        <v>0.97</v>
      </c>
      <c r="R197" s="23">
        <v>0.90549999999999997</v>
      </c>
      <c r="S197" s="23">
        <v>0.91300000000000003</v>
      </c>
      <c r="T197" s="23">
        <v>0.9536</v>
      </c>
      <c r="U197" s="23">
        <v>0.99104999999999999</v>
      </c>
      <c r="V197" s="23">
        <v>0.89620593240000002</v>
      </c>
      <c r="W197" s="23">
        <v>0.91732782729999995</v>
      </c>
      <c r="X197" s="23">
        <v>0.94540820430000005</v>
      </c>
      <c r="Y197" s="23">
        <v>0.97865959749999998</v>
      </c>
      <c r="Z197" s="23" t="s">
        <v>480</v>
      </c>
      <c r="AA197" s="24" t="s">
        <v>558</v>
      </c>
      <c r="AB197" s="23" t="s">
        <v>480</v>
      </c>
      <c r="AC197" s="23">
        <v>46.4253224936</v>
      </c>
      <c r="AD197" s="24" t="s">
        <v>552</v>
      </c>
      <c r="AE197" s="24">
        <v>-1.14400679E-2</v>
      </c>
      <c r="AF197" s="25">
        <v>2.8199999999999999E-2</v>
      </c>
      <c r="AG197" t="s">
        <v>481</v>
      </c>
      <c r="AH197" s="23">
        <v>-53.4069981584</v>
      </c>
      <c r="AI197" s="22">
        <v>30</v>
      </c>
      <c r="AJ197" s="22">
        <v>-60</v>
      </c>
      <c r="AK197" s="26">
        <v>191100</v>
      </c>
      <c r="AL197" s="26">
        <v>181133</v>
      </c>
      <c r="AM197" s="26">
        <v>191600</v>
      </c>
      <c r="AN197" s="30">
        <v>143796</v>
      </c>
      <c r="AO197" s="30">
        <v>145027.33333333299</v>
      </c>
      <c r="AP197" s="30">
        <v>161004.5</v>
      </c>
      <c r="AQ197" s="22" t="s">
        <v>566</v>
      </c>
      <c r="AR197" s="24" t="s">
        <v>555</v>
      </c>
      <c r="AS197" s="24" t="s">
        <v>555</v>
      </c>
      <c r="AT197" s="28">
        <v>-6.3200000000000006E-2</v>
      </c>
      <c r="AU197" s="28">
        <v>-4.2999999999999997E-2</v>
      </c>
      <c r="AV197" s="27">
        <v>3.49E-2</v>
      </c>
      <c r="AW197" s="29">
        <v>2550</v>
      </c>
      <c r="AX197" s="30">
        <v>-212760</v>
      </c>
      <c r="AY197" s="30">
        <v>-196010</v>
      </c>
      <c r="AZ197" s="30">
        <v>-140710</v>
      </c>
      <c r="BA197" s="30">
        <v>-3258389</v>
      </c>
      <c r="BB197">
        <v>0.06</v>
      </c>
      <c r="BC197" s="25">
        <v>0</v>
      </c>
      <c r="BD197">
        <v>14.833333333300001</v>
      </c>
      <c r="BE197">
        <v>0</v>
      </c>
      <c r="BF197">
        <v>0.36929460580000001</v>
      </c>
      <c r="BG197">
        <v>0</v>
      </c>
    </row>
    <row r="198" spans="1:59" x14ac:dyDescent="0.35">
      <c r="A198" t="s">
        <v>302</v>
      </c>
      <c r="B198" s="31">
        <v>1.2E-2</v>
      </c>
      <c r="C198" s="31">
        <v>0</v>
      </c>
      <c r="D198" s="32">
        <v>0</v>
      </c>
      <c r="E198" s="31">
        <v>1.2E-2</v>
      </c>
      <c r="F198" s="18">
        <v>1.0999999999999999E-2</v>
      </c>
      <c r="G198" s="31">
        <v>1.2E-2</v>
      </c>
      <c r="H198">
        <v>1.2E-2</v>
      </c>
      <c r="I198" s="16">
        <v>127000000</v>
      </c>
      <c r="J198" s="16">
        <v>1507500</v>
      </c>
      <c r="K198" s="35">
        <v>-36000</v>
      </c>
      <c r="L198">
        <v>1.4999999999999999E-2</v>
      </c>
      <c r="M198">
        <v>1.0999999999999999E-2</v>
      </c>
      <c r="N198">
        <v>1.0999999999999999E-2</v>
      </c>
      <c r="O198">
        <v>0.01</v>
      </c>
      <c r="P198">
        <v>1.2500000000000001E-2</v>
      </c>
      <c r="Q198">
        <v>1.2999999999999999E-2</v>
      </c>
      <c r="R198" s="22">
        <v>1.155E-2</v>
      </c>
      <c r="S198" s="22">
        <v>1.1599999999999999E-2</v>
      </c>
      <c r="T198" s="22">
        <v>1.158E-2</v>
      </c>
      <c r="U198" s="23">
        <v>1.2015E-2</v>
      </c>
      <c r="V198" s="22">
        <v>1.15474922E-2</v>
      </c>
      <c r="W198" s="22">
        <v>1.1579076900000001E-2</v>
      </c>
      <c r="X198" s="22">
        <v>1.1701248500000001E-2</v>
      </c>
      <c r="Y198" s="22">
        <v>1.19769374E-2</v>
      </c>
      <c r="Z198" s="23" t="s">
        <v>480</v>
      </c>
      <c r="AA198" s="24" t="s">
        <v>558</v>
      </c>
      <c r="AB198" s="24" t="s">
        <v>558</v>
      </c>
      <c r="AC198" s="22">
        <v>54.473620742100003</v>
      </c>
      <c r="AD198" s="24" t="s">
        <v>552</v>
      </c>
      <c r="AE198" s="24">
        <v>-5.80927E-5</v>
      </c>
      <c r="AF198" s="25">
        <v>8.2400000000000001E-2</v>
      </c>
      <c r="AG198" t="s">
        <v>482</v>
      </c>
      <c r="AH198" s="24">
        <v>39.886039885999999</v>
      </c>
      <c r="AI198" s="24">
        <v>83.333333333300004</v>
      </c>
      <c r="AJ198" s="24">
        <v>0</v>
      </c>
      <c r="AK198" s="36">
        <v>46070000</v>
      </c>
      <c r="AL198" s="36">
        <v>37840000</v>
      </c>
      <c r="AM198" s="36">
        <v>70965000</v>
      </c>
      <c r="AN198" s="29">
        <v>494250</v>
      </c>
      <c r="AO198" s="29">
        <v>411380</v>
      </c>
      <c r="AP198" s="29">
        <v>816200</v>
      </c>
      <c r="AQ198" s="24" t="s">
        <v>559</v>
      </c>
      <c r="AR198" s="22" t="s">
        <v>557</v>
      </c>
      <c r="AS198" s="24" t="s">
        <v>555</v>
      </c>
      <c r="AT198" s="33">
        <v>0</v>
      </c>
      <c r="AU198" s="33">
        <v>0</v>
      </c>
      <c r="AV198" s="27">
        <v>9.0899999999999995E-2</v>
      </c>
      <c r="AW198" s="30">
        <v>-25000</v>
      </c>
      <c r="AX198" s="29">
        <v>34400</v>
      </c>
      <c r="AY198" s="30">
        <v>-2299400</v>
      </c>
      <c r="AZ198" s="30">
        <v>-2316000</v>
      </c>
      <c r="BA198" s="29">
        <v>45221600</v>
      </c>
      <c r="BB198">
        <v>0</v>
      </c>
      <c r="BC198" s="25">
        <v>0</v>
      </c>
      <c r="BD198">
        <v>0</v>
      </c>
      <c r="BE198">
        <v>0</v>
      </c>
      <c r="BF198">
        <v>1.2</v>
      </c>
      <c r="BG198">
        <v>0</v>
      </c>
    </row>
    <row r="199" spans="1:59" x14ac:dyDescent="0.35">
      <c r="A199" t="s">
        <v>304</v>
      </c>
      <c r="B199" s="18">
        <v>0.04</v>
      </c>
      <c r="C199" s="18">
        <v>-1E-3</v>
      </c>
      <c r="D199" s="19">
        <v>-2.4400000000000002E-2</v>
      </c>
      <c r="E199" s="31">
        <v>4.1000000000000002E-2</v>
      </c>
      <c r="F199" s="18">
        <v>0.04</v>
      </c>
      <c r="G199" s="20">
        <v>4.2000000000000003E-2</v>
      </c>
      <c r="H199">
        <v>4.1000000000000002E-2</v>
      </c>
      <c r="I199" s="16">
        <v>21100000</v>
      </c>
      <c r="J199" s="16">
        <v>850500</v>
      </c>
      <c r="K199" s="21">
        <v>8000</v>
      </c>
      <c r="L199">
        <v>6.8000000000000005E-2</v>
      </c>
      <c r="M199">
        <v>3.6999999999999998E-2</v>
      </c>
      <c r="N199">
        <v>3.7999999999999999E-2</v>
      </c>
      <c r="O199">
        <v>3.6499999999999998E-2</v>
      </c>
      <c r="P199">
        <v>4.2000000000000003E-2</v>
      </c>
      <c r="Q199">
        <v>4.3499999999999997E-2</v>
      </c>
      <c r="R199" s="23">
        <v>4.0250000000000001E-2</v>
      </c>
      <c r="S199" s="23">
        <v>4.2759999999999999E-2</v>
      </c>
      <c r="T199" s="23">
        <v>4.6379999999999998E-2</v>
      </c>
      <c r="U199" s="23">
        <v>4.9614999999999999E-2</v>
      </c>
      <c r="V199" s="23">
        <v>4.0561183899999999E-2</v>
      </c>
      <c r="W199" s="23">
        <v>4.2616606899999999E-2</v>
      </c>
      <c r="X199" s="23">
        <v>4.50228456E-2</v>
      </c>
      <c r="Y199" s="23">
        <v>4.6760557699999997E-2</v>
      </c>
      <c r="Z199" s="23" t="s">
        <v>480</v>
      </c>
      <c r="AA199" s="23" t="s">
        <v>480</v>
      </c>
      <c r="AB199" s="23" t="s">
        <v>480</v>
      </c>
      <c r="AC199" s="23">
        <v>45.206131793200001</v>
      </c>
      <c r="AD199" s="24" t="s">
        <v>552</v>
      </c>
      <c r="AE199" s="24">
        <v>-1.0996669000000001E-3</v>
      </c>
      <c r="AF199" s="25">
        <v>4.9799999999999997E-2</v>
      </c>
      <c r="AG199" t="s">
        <v>552</v>
      </c>
      <c r="AH199" s="24">
        <v>36.970781156800001</v>
      </c>
      <c r="AI199" s="22">
        <v>42.857142857100001</v>
      </c>
      <c r="AJ199" s="23">
        <v>-57.142857142899999</v>
      </c>
      <c r="AK199" s="26">
        <v>28040000</v>
      </c>
      <c r="AL199" s="26">
        <v>25266667</v>
      </c>
      <c r="AM199" s="26">
        <v>25015000</v>
      </c>
      <c r="AN199" s="30">
        <v>1001710</v>
      </c>
      <c r="AO199" s="30">
        <v>941820</v>
      </c>
      <c r="AP199" s="30">
        <v>949925</v>
      </c>
      <c r="AQ199" s="24" t="s">
        <v>555</v>
      </c>
      <c r="AR199" s="24" t="s">
        <v>555</v>
      </c>
      <c r="AS199" s="24" t="s">
        <v>555</v>
      </c>
      <c r="AT199" s="28">
        <v>-0.1111</v>
      </c>
      <c r="AU199" s="28">
        <v>-2.4400000000000002E-2</v>
      </c>
      <c r="AV199" s="27">
        <v>2.5600000000000001E-2</v>
      </c>
      <c r="AW199" s="29">
        <v>61700</v>
      </c>
      <c r="AX199" s="29">
        <v>141700</v>
      </c>
      <c r="AY199" s="29">
        <v>255500</v>
      </c>
      <c r="AZ199" s="29">
        <v>55000</v>
      </c>
      <c r="BA199" s="29">
        <v>18916869.999499999</v>
      </c>
      <c r="BB199">
        <v>0</v>
      </c>
      <c r="BC199" s="25">
        <v>0</v>
      </c>
      <c r="BD199">
        <v>0</v>
      </c>
      <c r="BE199">
        <v>0</v>
      </c>
      <c r="BF199">
        <v>0</v>
      </c>
      <c r="BG199">
        <v>0</v>
      </c>
    </row>
    <row r="200" spans="1:59" x14ac:dyDescent="0.35">
      <c r="A200" t="s">
        <v>306</v>
      </c>
      <c r="B200" s="18">
        <v>11.8</v>
      </c>
      <c r="C200" s="18">
        <v>-0.1</v>
      </c>
      <c r="D200" s="19">
        <v>-8.3999999999999995E-3</v>
      </c>
      <c r="E200" s="31">
        <v>11.9</v>
      </c>
      <c r="F200" s="18">
        <v>11.42</v>
      </c>
      <c r="G200" s="20">
        <v>11.94</v>
      </c>
      <c r="H200">
        <v>11.9</v>
      </c>
      <c r="I200" s="16">
        <v>23100</v>
      </c>
      <c r="J200" s="16">
        <v>272282</v>
      </c>
      <c r="K200" s="21">
        <v>119000</v>
      </c>
      <c r="L200">
        <v>12.93</v>
      </c>
      <c r="M200">
        <v>9.99</v>
      </c>
      <c r="N200">
        <v>11.44</v>
      </c>
      <c r="O200">
        <v>10</v>
      </c>
      <c r="P200">
        <v>12.24</v>
      </c>
      <c r="Q200">
        <v>12.66</v>
      </c>
      <c r="R200" s="22">
        <v>10.696</v>
      </c>
      <c r="S200" s="22">
        <v>10.905799999999999</v>
      </c>
      <c r="T200" s="22">
        <v>11.1152</v>
      </c>
      <c r="U200" s="22">
        <v>11.40455</v>
      </c>
      <c r="V200" s="22">
        <v>11.0453575707</v>
      </c>
      <c r="W200" s="22">
        <v>10.9748194763</v>
      </c>
      <c r="X200" s="22">
        <v>11.0981440497</v>
      </c>
      <c r="Y200" s="22">
        <v>11.2828552401</v>
      </c>
      <c r="Z200" s="22" t="s">
        <v>551</v>
      </c>
      <c r="AA200" s="24" t="s">
        <v>558</v>
      </c>
      <c r="AB200" s="24" t="s">
        <v>558</v>
      </c>
      <c r="AC200" s="23">
        <v>66.317625902200007</v>
      </c>
      <c r="AD200" s="24" t="s">
        <v>552</v>
      </c>
      <c r="AE200" s="22">
        <v>4.1492642699999999E-2</v>
      </c>
      <c r="AF200" s="25">
        <v>3.1199999999999999E-2</v>
      </c>
      <c r="AG200" t="s">
        <v>552</v>
      </c>
      <c r="AH200" s="22">
        <v>110.99101046680001</v>
      </c>
      <c r="AI200" s="24">
        <v>76.706827309199994</v>
      </c>
      <c r="AJ200" s="23">
        <v>-27.309236947799999</v>
      </c>
      <c r="AK200" s="26">
        <v>80830</v>
      </c>
      <c r="AL200" s="26">
        <v>60333</v>
      </c>
      <c r="AM200" s="26">
        <v>47290</v>
      </c>
      <c r="AN200" s="30">
        <v>854082.9</v>
      </c>
      <c r="AO200" s="30">
        <v>634467.933333333</v>
      </c>
      <c r="AP200" s="30">
        <v>497226.65</v>
      </c>
      <c r="AQ200" s="24" t="s">
        <v>555</v>
      </c>
      <c r="AR200" s="24" t="s">
        <v>555</v>
      </c>
      <c r="AS200" s="24" t="s">
        <v>555</v>
      </c>
      <c r="AT200" s="27">
        <v>3.15E-2</v>
      </c>
      <c r="AU200" s="27">
        <v>0.14560000000000001</v>
      </c>
      <c r="AV200" s="28">
        <v>-1.67E-2</v>
      </c>
      <c r="AW200" s="29">
        <v>72040</v>
      </c>
      <c r="AX200" s="29">
        <v>92140</v>
      </c>
      <c r="AY200" s="29">
        <v>213270</v>
      </c>
      <c r="AZ200" s="29">
        <v>238744.75474754701</v>
      </c>
      <c r="BA200" s="29">
        <v>1272872.6458914501</v>
      </c>
      <c r="BB200">
        <v>-0.17</v>
      </c>
      <c r="BC200" s="25">
        <v>-2.7</v>
      </c>
      <c r="BD200">
        <v>-69.411764705899998</v>
      </c>
      <c r="BE200">
        <v>0</v>
      </c>
      <c r="BF200">
        <v>25.652173912999999</v>
      </c>
      <c r="BG200">
        <v>0</v>
      </c>
    </row>
    <row r="201" spans="1:59" x14ac:dyDescent="0.35">
      <c r="A201" t="s">
        <v>614</v>
      </c>
      <c r="B201" s="20">
        <v>3.1</v>
      </c>
      <c r="C201" s="20">
        <v>0.25</v>
      </c>
      <c r="D201" s="34">
        <v>8.77E-2</v>
      </c>
      <c r="E201" s="31">
        <v>2.85</v>
      </c>
      <c r="F201" s="18">
        <v>2.82</v>
      </c>
      <c r="G201" s="20">
        <v>3.15</v>
      </c>
      <c r="H201">
        <v>2.85</v>
      </c>
      <c r="I201" s="16">
        <v>349000</v>
      </c>
      <c r="J201" s="16">
        <v>1031660</v>
      </c>
      <c r="K201" s="35">
        <v>-18600</v>
      </c>
      <c r="L201">
        <v>4.21</v>
      </c>
      <c r="M201">
        <v>2.76</v>
      </c>
      <c r="N201">
        <v>2.82</v>
      </c>
      <c r="O201">
        <v>2.67</v>
      </c>
      <c r="P201">
        <v>3.12</v>
      </c>
      <c r="Q201">
        <v>3.3</v>
      </c>
      <c r="R201" s="22">
        <v>2.88</v>
      </c>
      <c r="S201" s="22">
        <v>2.8752</v>
      </c>
      <c r="T201" s="22">
        <v>2.9192</v>
      </c>
      <c r="U201" s="22">
        <v>3.0099</v>
      </c>
      <c r="V201" s="22">
        <v>2.9046223116999998</v>
      </c>
      <c r="W201" s="22">
        <v>2.8942481514999998</v>
      </c>
      <c r="X201" s="22">
        <v>2.9216614793</v>
      </c>
      <c r="Y201" s="22">
        <v>2.9332662275999999</v>
      </c>
      <c r="Z201" s="22" t="s">
        <v>551</v>
      </c>
      <c r="AA201" s="24" t="s">
        <v>558</v>
      </c>
      <c r="AB201" s="24" t="s">
        <v>558</v>
      </c>
      <c r="AC201" s="22">
        <v>60.897344650299999</v>
      </c>
      <c r="AD201" s="24" t="s">
        <v>552</v>
      </c>
      <c r="AE201" s="24">
        <v>1.38981329E-2</v>
      </c>
      <c r="AF201" s="25">
        <v>4.3400000000000001E-2</v>
      </c>
      <c r="AG201" t="s">
        <v>552</v>
      </c>
      <c r="AH201" s="22">
        <v>124.1554054054</v>
      </c>
      <c r="AI201" s="24">
        <v>29.680365296800002</v>
      </c>
      <c r="AJ201" s="22">
        <v>-53.424657534200001</v>
      </c>
      <c r="AK201" s="36">
        <v>55100</v>
      </c>
      <c r="AL201" s="36">
        <v>95467</v>
      </c>
      <c r="AM201" s="36">
        <v>78750</v>
      </c>
      <c r="AN201" s="29">
        <v>138379</v>
      </c>
      <c r="AO201" s="29">
        <v>276822.66666666599</v>
      </c>
      <c r="AP201" s="29">
        <v>227634.5</v>
      </c>
      <c r="AQ201" s="22" t="s">
        <v>566</v>
      </c>
      <c r="AR201" s="24" t="s">
        <v>555</v>
      </c>
      <c r="AS201" s="22" t="s">
        <v>569</v>
      </c>
      <c r="AT201" s="27">
        <v>0.1032</v>
      </c>
      <c r="AU201" s="27">
        <v>0.1232</v>
      </c>
      <c r="AV201" s="27">
        <v>4.0300000000000002E-2</v>
      </c>
      <c r="AW201" s="29">
        <v>9940</v>
      </c>
      <c r="AX201" s="30">
        <v>-19760</v>
      </c>
      <c r="AY201" s="29">
        <v>61080</v>
      </c>
      <c r="AZ201" s="29">
        <v>93559.999800000005</v>
      </c>
      <c r="BA201" s="29">
        <v>4606739.9996999996</v>
      </c>
      <c r="BB201">
        <v>0.01</v>
      </c>
      <c r="BC201" s="25">
        <v>0</v>
      </c>
      <c r="BD201">
        <v>310</v>
      </c>
      <c r="BE201">
        <v>0</v>
      </c>
      <c r="BF201">
        <v>1.6402116402</v>
      </c>
      <c r="BG201">
        <v>0</v>
      </c>
    </row>
    <row r="202" spans="1:59" x14ac:dyDescent="0.35">
      <c r="A202" t="s">
        <v>308</v>
      </c>
      <c r="B202" s="31">
        <v>13.3</v>
      </c>
      <c r="C202" s="31">
        <v>0</v>
      </c>
      <c r="D202" s="32">
        <v>0</v>
      </c>
      <c r="E202" s="31">
        <v>13.3</v>
      </c>
      <c r="F202" s="31">
        <v>13.3</v>
      </c>
      <c r="G202" s="31">
        <v>13.3</v>
      </c>
      <c r="H202">
        <v>13.3</v>
      </c>
      <c r="I202" s="16">
        <v>1000</v>
      </c>
      <c r="J202" s="16">
        <v>13300</v>
      </c>
      <c r="K202" s="35">
        <v>-5320</v>
      </c>
      <c r="L202">
        <v>14.5</v>
      </c>
      <c r="M202">
        <v>11.58</v>
      </c>
      <c r="N202">
        <v>12.87</v>
      </c>
      <c r="O202">
        <v>12.33</v>
      </c>
      <c r="P202">
        <v>13.56</v>
      </c>
      <c r="Q202">
        <v>14</v>
      </c>
      <c r="R202" s="23">
        <v>13.315</v>
      </c>
      <c r="S202" s="22">
        <v>12.7316</v>
      </c>
      <c r="T202" s="22">
        <v>12.6858</v>
      </c>
      <c r="U202" s="22">
        <v>12.8657325</v>
      </c>
      <c r="V202" s="22">
        <v>13.191708544000001</v>
      </c>
      <c r="W202" s="22">
        <v>12.9423796321</v>
      </c>
      <c r="X202" s="22">
        <v>12.8154576348</v>
      </c>
      <c r="Y202" s="22">
        <v>12.7306797936</v>
      </c>
      <c r="Z202" s="23" t="s">
        <v>480</v>
      </c>
      <c r="AA202" s="22" t="s">
        <v>551</v>
      </c>
      <c r="AB202" s="24" t="s">
        <v>558</v>
      </c>
      <c r="AC202" s="23">
        <v>54.965495584999999</v>
      </c>
      <c r="AD202" s="24" t="s">
        <v>552</v>
      </c>
      <c r="AE202" s="24">
        <v>0.13627871089999999</v>
      </c>
      <c r="AF202" s="25">
        <v>2.2200000000000001E-2</v>
      </c>
      <c r="AG202" t="s">
        <v>481</v>
      </c>
      <c r="AH202" s="24">
        <v>-1.0256410255999999</v>
      </c>
      <c r="AI202" s="22">
        <v>75.9596616786</v>
      </c>
      <c r="AJ202" s="24">
        <v>-28.3018867925</v>
      </c>
      <c r="AK202" s="26">
        <v>48500</v>
      </c>
      <c r="AL202" s="26">
        <v>66080</v>
      </c>
      <c r="AM202" s="26">
        <v>64310</v>
      </c>
      <c r="AN202" s="30">
        <v>609037</v>
      </c>
      <c r="AO202" s="30">
        <v>857278.13333333295</v>
      </c>
      <c r="AP202" s="30">
        <v>842066.8</v>
      </c>
      <c r="AQ202" s="22" t="s">
        <v>556</v>
      </c>
      <c r="AR202" s="22" t="s">
        <v>557</v>
      </c>
      <c r="AS202" s="24" t="s">
        <v>555</v>
      </c>
      <c r="AT202" s="27">
        <v>0.11020000000000001</v>
      </c>
      <c r="AU202" s="28">
        <v>-1.1900000000000001E-2</v>
      </c>
      <c r="AV202" s="27">
        <v>7.6E-3</v>
      </c>
      <c r="AW202" s="30">
        <v>-18520</v>
      </c>
      <c r="AX202" s="30">
        <v>-202150</v>
      </c>
      <c r="AY202" s="30">
        <v>-568828</v>
      </c>
      <c r="AZ202" s="29">
        <v>5688170</v>
      </c>
      <c r="BA202" s="30">
        <v>-48691817.600100003</v>
      </c>
      <c r="BB202">
        <v>0.72</v>
      </c>
      <c r="BC202" s="25">
        <v>-0.30769999999999997</v>
      </c>
      <c r="BD202">
        <v>18.472222222199999</v>
      </c>
      <c r="BE202">
        <v>0</v>
      </c>
      <c r="BF202">
        <v>0.90476190479999996</v>
      </c>
      <c r="BG202">
        <v>0</v>
      </c>
    </row>
    <row r="203" spans="1:59" x14ac:dyDescent="0.35">
      <c r="A203" t="s">
        <v>310</v>
      </c>
      <c r="B203" s="18">
        <v>24.7</v>
      </c>
      <c r="C203" s="18">
        <v>-1.1499999999999999</v>
      </c>
      <c r="D203" s="19">
        <v>-4.4499999999999998E-2</v>
      </c>
      <c r="E203" s="18">
        <v>24.35</v>
      </c>
      <c r="F203" s="18">
        <v>23.15</v>
      </c>
      <c r="G203" s="18">
        <v>24.8</v>
      </c>
      <c r="H203">
        <v>25.85</v>
      </c>
      <c r="I203" s="16">
        <v>14800</v>
      </c>
      <c r="J203" s="16">
        <v>359065</v>
      </c>
      <c r="K203" s="31">
        <v>0</v>
      </c>
      <c r="L203">
        <v>26.5</v>
      </c>
      <c r="M203">
        <v>22.35</v>
      </c>
      <c r="N203">
        <v>23.85</v>
      </c>
      <c r="O203">
        <v>22</v>
      </c>
      <c r="P203">
        <v>25.85</v>
      </c>
      <c r="Q203">
        <v>28.08</v>
      </c>
      <c r="R203" s="23">
        <v>25.21</v>
      </c>
      <c r="S203" s="23">
        <v>25.009</v>
      </c>
      <c r="T203" s="23">
        <v>25.0595</v>
      </c>
      <c r="U203" s="22">
        <v>24.665749999999999</v>
      </c>
      <c r="V203" s="23">
        <v>25.226675350899999</v>
      </c>
      <c r="W203" s="23">
        <v>25.1083275409</v>
      </c>
      <c r="X203" s="23">
        <v>25.034223983699999</v>
      </c>
      <c r="Y203" s="23">
        <v>25.354016967300002</v>
      </c>
      <c r="Z203" s="22" t="s">
        <v>551</v>
      </c>
      <c r="AA203" s="24" t="s">
        <v>558</v>
      </c>
      <c r="AB203" s="24" t="s">
        <v>558</v>
      </c>
      <c r="AC203" s="23">
        <v>46.182972760399998</v>
      </c>
      <c r="AD203" s="24" t="s">
        <v>552</v>
      </c>
      <c r="AE203" s="24">
        <v>0.14674503620000001</v>
      </c>
      <c r="AF203" s="25">
        <v>2.8500000000000001E-2</v>
      </c>
      <c r="AG203" t="s">
        <v>481</v>
      </c>
      <c r="AH203" s="23">
        <v>-103.500761035</v>
      </c>
      <c r="AI203" s="24">
        <v>53.4227726178</v>
      </c>
      <c r="AJ203" s="23">
        <v>-45.614035087700003</v>
      </c>
      <c r="AK203" s="36">
        <v>3050</v>
      </c>
      <c r="AL203" s="36">
        <v>4700</v>
      </c>
      <c r="AM203" s="36">
        <v>5600</v>
      </c>
      <c r="AN203" s="29">
        <v>75786.5</v>
      </c>
      <c r="AO203" s="29">
        <v>117406</v>
      </c>
      <c r="AP203" s="29">
        <v>138427</v>
      </c>
      <c r="AQ203" s="24" t="s">
        <v>555</v>
      </c>
      <c r="AR203" s="24" t="s">
        <v>555</v>
      </c>
      <c r="AS203" s="24" t="s">
        <v>555</v>
      </c>
      <c r="AT203" s="27">
        <v>2.92E-2</v>
      </c>
      <c r="AU203" s="28">
        <v>-4.82E-2</v>
      </c>
      <c r="AV203" s="28">
        <v>-1.2E-2</v>
      </c>
      <c r="AW203" s="24">
        <v>0</v>
      </c>
      <c r="AX203" s="29">
        <v>162925</v>
      </c>
      <c r="AY203" s="29">
        <v>162925</v>
      </c>
      <c r="AZ203" s="29">
        <v>162925</v>
      </c>
      <c r="BA203" s="29">
        <v>11333245</v>
      </c>
      <c r="BB203">
        <v>2.38</v>
      </c>
      <c r="BC203" s="25">
        <v>2.5</v>
      </c>
      <c r="BD203">
        <v>10.378151260499999</v>
      </c>
      <c r="BE203">
        <v>0</v>
      </c>
      <c r="BF203">
        <v>0.9366704589</v>
      </c>
      <c r="BG203">
        <v>0</v>
      </c>
    </row>
    <row r="204" spans="1:59" x14ac:dyDescent="0.35">
      <c r="A204" t="s">
        <v>312</v>
      </c>
      <c r="B204" s="20">
        <v>9.36</v>
      </c>
      <c r="C204" s="20">
        <v>0.01</v>
      </c>
      <c r="D204" s="34">
        <v>1.1000000000000001E-3</v>
      </c>
      <c r="E204" s="31">
        <v>9.35</v>
      </c>
      <c r="F204" s="18">
        <v>9.3000000000000007</v>
      </c>
      <c r="G204" s="20">
        <v>9.42</v>
      </c>
      <c r="H204">
        <v>9.35</v>
      </c>
      <c r="I204" s="16">
        <v>990600</v>
      </c>
      <c r="J204" s="16">
        <v>9271179</v>
      </c>
      <c r="K204" s="21">
        <v>1166651</v>
      </c>
      <c r="L204">
        <v>11.42</v>
      </c>
      <c r="M204">
        <v>8.57</v>
      </c>
      <c r="N204">
        <v>9.3000000000000007</v>
      </c>
      <c r="O204">
        <v>8.98</v>
      </c>
      <c r="P204">
        <v>9.4</v>
      </c>
      <c r="Q204">
        <v>9.82</v>
      </c>
      <c r="R204" s="23">
        <v>9.4544999999999995</v>
      </c>
      <c r="S204" s="22">
        <v>9.3504000000000005</v>
      </c>
      <c r="T204" s="23">
        <v>9.6219000000000001</v>
      </c>
      <c r="U204" s="23">
        <v>9.7620500000000003</v>
      </c>
      <c r="V204" s="23">
        <v>9.4060447572000001</v>
      </c>
      <c r="W204" s="23">
        <v>9.4311048602999996</v>
      </c>
      <c r="X204" s="23">
        <v>9.5327504665999996</v>
      </c>
      <c r="Y204" s="23">
        <v>9.6285034696</v>
      </c>
      <c r="Z204" s="23" t="s">
        <v>480</v>
      </c>
      <c r="AA204" s="24" t="s">
        <v>558</v>
      </c>
      <c r="AB204" s="24" t="s">
        <v>558</v>
      </c>
      <c r="AC204" s="23">
        <v>47.589820745399997</v>
      </c>
      <c r="AD204" s="24" t="s">
        <v>552</v>
      </c>
      <c r="AE204" s="24">
        <v>2.2303693499999999E-2</v>
      </c>
      <c r="AF204" s="25">
        <v>1.89E-2</v>
      </c>
      <c r="AG204" t="s">
        <v>481</v>
      </c>
      <c r="AH204" s="24">
        <v>-36.533229693000003</v>
      </c>
      <c r="AI204" s="24">
        <v>17.514124293799998</v>
      </c>
      <c r="AJ204" s="24">
        <v>-81.355932203400002</v>
      </c>
      <c r="AK204" s="26">
        <v>1481140</v>
      </c>
      <c r="AL204" s="26">
        <v>2198380</v>
      </c>
      <c r="AM204" s="26">
        <v>2770725</v>
      </c>
      <c r="AN204" s="30">
        <v>12396646</v>
      </c>
      <c r="AO204" s="30">
        <v>19973005.533333302</v>
      </c>
      <c r="AP204" s="30">
        <v>25479176</v>
      </c>
      <c r="AQ204" s="24" t="s">
        <v>578</v>
      </c>
      <c r="AR204" s="22" t="s">
        <v>572</v>
      </c>
      <c r="AS204" s="24" t="s">
        <v>555</v>
      </c>
      <c r="AT204" s="27">
        <v>2.07E-2</v>
      </c>
      <c r="AU204" s="28">
        <v>-2.5000000000000001E-2</v>
      </c>
      <c r="AV204" s="27">
        <v>1.1000000000000001E-3</v>
      </c>
      <c r="AW204" s="29">
        <v>8100879</v>
      </c>
      <c r="AX204" s="29">
        <v>15634000</v>
      </c>
      <c r="AY204" s="30">
        <v>-49188497.000200003</v>
      </c>
      <c r="AZ204" s="30">
        <v>-247794833.00080001</v>
      </c>
      <c r="BA204" s="30">
        <v>-1139008568.9992001</v>
      </c>
      <c r="BB204">
        <v>0.97</v>
      </c>
      <c r="BC204" s="25">
        <v>1.425</v>
      </c>
      <c r="BD204">
        <v>9.6494845360999992</v>
      </c>
      <c r="BE204">
        <v>0</v>
      </c>
      <c r="BF204">
        <v>1.0771001150999999</v>
      </c>
      <c r="BG204">
        <v>0</v>
      </c>
    </row>
    <row r="205" spans="1:59" x14ac:dyDescent="0.35">
      <c r="A205" t="s">
        <v>314</v>
      </c>
      <c r="B205" s="18">
        <v>4.67</v>
      </c>
      <c r="C205" s="18">
        <v>-0.03</v>
      </c>
      <c r="D205" s="19">
        <v>-6.4000000000000003E-3</v>
      </c>
      <c r="E205" s="31">
        <v>4.7</v>
      </c>
      <c r="F205" s="18">
        <v>4.5999999999999996</v>
      </c>
      <c r="G205" s="31">
        <v>4.7</v>
      </c>
      <c r="H205">
        <v>4.7</v>
      </c>
      <c r="I205" s="16">
        <v>66000</v>
      </c>
      <c r="J205" s="16">
        <v>307790</v>
      </c>
      <c r="K205" s="31">
        <v>0</v>
      </c>
      <c r="L205">
        <v>9.1</v>
      </c>
      <c r="M205">
        <v>3.97</v>
      </c>
      <c r="N205">
        <v>4.62</v>
      </c>
      <c r="O205">
        <v>4.05</v>
      </c>
      <c r="P205">
        <v>4.78</v>
      </c>
      <c r="Q205">
        <v>5.23</v>
      </c>
      <c r="R205" s="23">
        <v>4.8680000000000003</v>
      </c>
      <c r="S205" s="23">
        <v>5.3201999999999998</v>
      </c>
      <c r="T205" s="23">
        <v>5.8692000000000002</v>
      </c>
      <c r="U205" s="23">
        <v>6.1780499999999998</v>
      </c>
      <c r="V205" s="23">
        <v>4.8693077474999997</v>
      </c>
      <c r="W205" s="23">
        <v>5.2439350125999997</v>
      </c>
      <c r="X205" s="23">
        <v>5.6295210201000003</v>
      </c>
      <c r="Y205" s="23">
        <v>5.6991739630999998</v>
      </c>
      <c r="Z205" s="23" t="s">
        <v>480</v>
      </c>
      <c r="AA205" s="23" t="s">
        <v>480</v>
      </c>
      <c r="AB205" s="23" t="s">
        <v>480</v>
      </c>
      <c r="AC205" s="23">
        <v>33.013885245600001</v>
      </c>
      <c r="AD205" s="24" t="s">
        <v>552</v>
      </c>
      <c r="AE205" s="24">
        <v>-0.1760765356</v>
      </c>
      <c r="AF205" s="25">
        <v>0.03</v>
      </c>
      <c r="AG205" t="s">
        <v>552</v>
      </c>
      <c r="AH205" s="23">
        <v>-149.8022795999</v>
      </c>
      <c r="AI205" s="24">
        <v>13.8711047407</v>
      </c>
      <c r="AJ205" s="24">
        <v>-82.051282051300007</v>
      </c>
      <c r="AK205" s="26">
        <v>127600</v>
      </c>
      <c r="AL205" s="26">
        <v>109933</v>
      </c>
      <c r="AM205" s="26">
        <v>133860</v>
      </c>
      <c r="AN205" s="30">
        <v>551532</v>
      </c>
      <c r="AO205" s="30">
        <v>489622.66666666599</v>
      </c>
      <c r="AP205" s="30">
        <v>625292.94999999995</v>
      </c>
      <c r="AQ205" s="23" t="s">
        <v>564</v>
      </c>
      <c r="AR205" s="23" t="s">
        <v>554</v>
      </c>
      <c r="AS205" s="24" t="s">
        <v>555</v>
      </c>
      <c r="AT205" s="28">
        <v>-0.2344</v>
      </c>
      <c r="AU205" s="28">
        <v>-4.4999999999999998E-2</v>
      </c>
      <c r="AV205" s="27">
        <v>6.4999999999999997E-3</v>
      </c>
      <c r="AW205" s="29">
        <v>80230</v>
      </c>
      <c r="AX205" s="29">
        <v>291309.99969999999</v>
      </c>
      <c r="AY205" s="30">
        <v>-5407.0002999999997</v>
      </c>
      <c r="AZ205" s="29">
        <v>2048775.9997</v>
      </c>
      <c r="BA205" s="30">
        <v>-1170992.0001999999</v>
      </c>
      <c r="BB205">
        <v>0.01</v>
      </c>
      <c r="BC205" s="25">
        <v>0</v>
      </c>
      <c r="BD205">
        <v>467</v>
      </c>
      <c r="BE205">
        <v>0</v>
      </c>
      <c r="BF205">
        <v>29.1875</v>
      </c>
      <c r="BG205">
        <v>0</v>
      </c>
    </row>
    <row r="206" spans="1:59" x14ac:dyDescent="0.35">
      <c r="A206" t="s">
        <v>316</v>
      </c>
      <c r="B206" s="20">
        <v>644</v>
      </c>
      <c r="C206" s="20">
        <v>12</v>
      </c>
      <c r="D206" s="34">
        <v>1.9E-2</v>
      </c>
      <c r="E206" s="20">
        <v>634</v>
      </c>
      <c r="F206" s="18">
        <v>628</v>
      </c>
      <c r="G206" s="20">
        <v>651.5</v>
      </c>
      <c r="H206">
        <v>632</v>
      </c>
      <c r="I206" s="16">
        <v>68780</v>
      </c>
      <c r="J206" s="16">
        <v>44121695</v>
      </c>
      <c r="K206" s="21">
        <v>4761005</v>
      </c>
      <c r="L206">
        <v>660</v>
      </c>
      <c r="M206">
        <v>260</v>
      </c>
      <c r="N206">
        <v>616</v>
      </c>
      <c r="O206">
        <v>535</v>
      </c>
      <c r="P206">
        <v>647.75</v>
      </c>
      <c r="Q206">
        <v>658</v>
      </c>
      <c r="R206" s="22">
        <v>625.70000000000005</v>
      </c>
      <c r="S206" s="22">
        <v>576.91999999999996</v>
      </c>
      <c r="T206" s="22">
        <v>485.53100000000001</v>
      </c>
      <c r="U206" s="22">
        <v>395.60950000000003</v>
      </c>
      <c r="V206" s="22">
        <v>617.92835553960003</v>
      </c>
      <c r="W206" s="22">
        <v>574.57777028960004</v>
      </c>
      <c r="X206" s="22">
        <v>509.87941236530003</v>
      </c>
      <c r="Y206" s="22">
        <v>430.46671377429999</v>
      </c>
      <c r="Z206" s="22" t="s">
        <v>551</v>
      </c>
      <c r="AA206" s="22" t="s">
        <v>551</v>
      </c>
      <c r="AB206" s="22" t="s">
        <v>551</v>
      </c>
      <c r="AC206" s="22">
        <v>63.732243402800002</v>
      </c>
      <c r="AD206" s="24" t="s">
        <v>552</v>
      </c>
      <c r="AE206" s="23">
        <v>20.038411109199998</v>
      </c>
      <c r="AF206" s="25">
        <v>3.1899999999999998E-2</v>
      </c>
      <c r="AG206" t="s">
        <v>552</v>
      </c>
      <c r="AH206" s="22">
        <v>144.86711829079999</v>
      </c>
      <c r="AI206" s="22">
        <v>58.854166666700003</v>
      </c>
      <c r="AJ206" s="22">
        <v>-25</v>
      </c>
      <c r="AK206" s="36">
        <v>53771</v>
      </c>
      <c r="AL206" s="36">
        <v>61569</v>
      </c>
      <c r="AM206" s="36">
        <v>62905</v>
      </c>
      <c r="AN206" s="29">
        <v>32159757</v>
      </c>
      <c r="AO206" s="29">
        <v>37350461.333333299</v>
      </c>
      <c r="AP206" s="29">
        <v>38350480.5</v>
      </c>
      <c r="AQ206" s="24" t="s">
        <v>555</v>
      </c>
      <c r="AR206" s="24" t="s">
        <v>555</v>
      </c>
      <c r="AS206" s="24" t="s">
        <v>555</v>
      </c>
      <c r="AT206" s="27">
        <v>0.21740000000000001</v>
      </c>
      <c r="AU206" s="27">
        <v>3.6999999999999998E-2</v>
      </c>
      <c r="AV206" s="27">
        <v>4.1200000000000001E-2</v>
      </c>
      <c r="AW206" s="29">
        <v>15864830</v>
      </c>
      <c r="AX206" s="29">
        <v>7694445</v>
      </c>
      <c r="AY206" s="30">
        <v>-329023075</v>
      </c>
      <c r="AZ206" s="30">
        <v>-573678585</v>
      </c>
      <c r="BA206" s="30">
        <v>-1047217848.0008</v>
      </c>
      <c r="BB206">
        <v>34.47</v>
      </c>
      <c r="BC206" s="25">
        <v>0.28670000000000001</v>
      </c>
      <c r="BD206">
        <v>18.682912677699999</v>
      </c>
      <c r="BE206">
        <v>0</v>
      </c>
      <c r="BF206">
        <v>3.6015882780999999</v>
      </c>
      <c r="BG206">
        <v>0</v>
      </c>
    </row>
    <row r="207" spans="1:59" x14ac:dyDescent="0.35">
      <c r="A207" t="s">
        <v>453</v>
      </c>
      <c r="B207" s="18">
        <v>999</v>
      </c>
      <c r="C207" s="18">
        <v>-1</v>
      </c>
      <c r="D207" s="19">
        <v>-1E-3</v>
      </c>
      <c r="E207" s="52">
        <v>1000</v>
      </c>
      <c r="F207" s="18">
        <v>999</v>
      </c>
      <c r="G207" s="52">
        <v>1000</v>
      </c>
      <c r="H207" s="16">
        <v>1000</v>
      </c>
      <c r="I207" s="16">
        <v>2400</v>
      </c>
      <c r="J207" s="16">
        <v>2398000</v>
      </c>
      <c r="K207" s="31">
        <v>0</v>
      </c>
      <c r="L207" s="16">
        <v>1025</v>
      </c>
      <c r="M207">
        <v>998</v>
      </c>
      <c r="N207">
        <v>998</v>
      </c>
      <c r="O207">
        <v>998</v>
      </c>
      <c r="P207" s="16">
        <v>1000</v>
      </c>
      <c r="Q207" s="16">
        <v>1036.5</v>
      </c>
      <c r="R207" s="30">
        <v>1001.35</v>
      </c>
      <c r="S207" s="30">
        <v>1003.48</v>
      </c>
      <c r="T207" s="30">
        <v>1008.92</v>
      </c>
      <c r="U207" s="30">
        <v>1013.25</v>
      </c>
      <c r="V207" s="30">
        <v>1000.9384044187</v>
      </c>
      <c r="W207" s="30">
        <v>1003.5643544851</v>
      </c>
      <c r="X207" s="30">
        <v>1007.3315421139</v>
      </c>
      <c r="Y207" s="30">
        <v>1012.2968463783</v>
      </c>
      <c r="Z207" s="24" t="s">
        <v>558</v>
      </c>
      <c r="AA207" s="24" t="s">
        <v>558</v>
      </c>
      <c r="AB207" s="24" t="s">
        <v>558</v>
      </c>
      <c r="AC207" s="23">
        <v>44.153596226799998</v>
      </c>
      <c r="AD207" s="24" t="s">
        <v>552</v>
      </c>
      <c r="AE207" s="23">
        <v>-1.0258231484</v>
      </c>
      <c r="AF207" s="25">
        <v>3.0000000000000001E-3</v>
      </c>
      <c r="AG207" t="s">
        <v>481</v>
      </c>
      <c r="AH207" s="23">
        <v>-103.7037037037</v>
      </c>
      <c r="AI207" s="24">
        <v>0</v>
      </c>
      <c r="AJ207" s="23">
        <v>-90.909090909100001</v>
      </c>
      <c r="AK207" s="36">
        <v>2227</v>
      </c>
      <c r="AL207" s="36">
        <v>1864</v>
      </c>
      <c r="AM207" s="26">
        <v>2495</v>
      </c>
      <c r="AN207" s="29">
        <v>2125336</v>
      </c>
      <c r="AO207" s="29">
        <v>1797216.33333333</v>
      </c>
      <c r="AP207" s="30">
        <v>2450203</v>
      </c>
      <c r="AQ207" s="23" t="s">
        <v>560</v>
      </c>
      <c r="AR207" s="23" t="s">
        <v>571</v>
      </c>
      <c r="AS207" s="24" t="s">
        <v>555</v>
      </c>
      <c r="AT207" s="28">
        <v>-1E-3</v>
      </c>
      <c r="AU207" s="28">
        <v>-3.0000000000000001E-3</v>
      </c>
      <c r="AV207" s="27">
        <v>1E-3</v>
      </c>
      <c r="AW207" s="24">
        <v>0</v>
      </c>
      <c r="AX207" s="24">
        <v>0</v>
      </c>
      <c r="AY207" s="29">
        <v>60185</v>
      </c>
      <c r="AZ207" s="29">
        <v>251145</v>
      </c>
      <c r="BA207" s="30">
        <v>-68542925</v>
      </c>
      <c r="BB207">
        <v>0</v>
      </c>
      <c r="BC207" s="25">
        <v>0</v>
      </c>
      <c r="BD207">
        <v>0</v>
      </c>
      <c r="BE207">
        <v>0</v>
      </c>
      <c r="BF207">
        <v>0</v>
      </c>
      <c r="BG207">
        <v>0</v>
      </c>
    </row>
    <row r="208" spans="1:59" x14ac:dyDescent="0.35">
      <c r="A208" t="s">
        <v>319</v>
      </c>
      <c r="B208" s="31">
        <v>51</v>
      </c>
      <c r="C208" s="31">
        <v>0</v>
      </c>
      <c r="D208" s="32">
        <v>0</v>
      </c>
      <c r="E208" s="31">
        <v>51</v>
      </c>
      <c r="F208" s="18">
        <v>50.95</v>
      </c>
      <c r="G208" s="20">
        <v>51.5</v>
      </c>
      <c r="H208">
        <v>51</v>
      </c>
      <c r="I208" s="16">
        <v>542100</v>
      </c>
      <c r="J208" s="16">
        <v>27672541</v>
      </c>
      <c r="K208" s="35">
        <v>-8294221.5</v>
      </c>
      <c r="L208">
        <v>55.1</v>
      </c>
      <c r="M208">
        <v>41.15</v>
      </c>
      <c r="N208">
        <v>50.48</v>
      </c>
      <c r="O208">
        <v>48.9</v>
      </c>
      <c r="P208">
        <v>51.25</v>
      </c>
      <c r="Q208">
        <v>54.5</v>
      </c>
      <c r="R208" s="23">
        <v>52.01</v>
      </c>
      <c r="S208" s="23">
        <v>51.566000000000003</v>
      </c>
      <c r="T208" s="23">
        <v>51.231999999999999</v>
      </c>
      <c r="U208" s="22">
        <v>48.643999999999998</v>
      </c>
      <c r="V208" s="23">
        <v>51.532337261800002</v>
      </c>
      <c r="W208" s="23">
        <v>51.501822151600003</v>
      </c>
      <c r="X208" s="22">
        <v>50.757204982600001</v>
      </c>
      <c r="Y208" s="22">
        <v>49.010358311499999</v>
      </c>
      <c r="Z208" s="23" t="s">
        <v>480</v>
      </c>
      <c r="AA208" s="24" t="s">
        <v>558</v>
      </c>
      <c r="AB208" s="24" t="s">
        <v>558</v>
      </c>
      <c r="AC208" s="23">
        <v>42.184760279400003</v>
      </c>
      <c r="AD208" s="24" t="s">
        <v>552</v>
      </c>
      <c r="AE208" s="23">
        <v>-0.2522121819</v>
      </c>
      <c r="AF208" s="25">
        <v>1.9800000000000002E-2</v>
      </c>
      <c r="AG208" t="s">
        <v>481</v>
      </c>
      <c r="AH208" s="24">
        <v>-46.074283027699998</v>
      </c>
      <c r="AI208" s="24">
        <v>30</v>
      </c>
      <c r="AJ208" s="24">
        <v>-70</v>
      </c>
      <c r="AK208" s="26">
        <v>1315834</v>
      </c>
      <c r="AL208" s="26">
        <v>1343457</v>
      </c>
      <c r="AM208" s="26">
        <v>1373182</v>
      </c>
      <c r="AN208" s="30">
        <v>55153126.399999999</v>
      </c>
      <c r="AO208" s="30">
        <v>61048098.8666666</v>
      </c>
      <c r="AP208" s="30">
        <v>65510563.575000003</v>
      </c>
      <c r="AQ208" s="24" t="s">
        <v>562</v>
      </c>
      <c r="AR208" s="24" t="s">
        <v>555</v>
      </c>
      <c r="AS208" s="24" t="s">
        <v>555</v>
      </c>
      <c r="AT208" s="27">
        <v>0.02</v>
      </c>
      <c r="AU208" s="28">
        <v>-4.3200000000000002E-2</v>
      </c>
      <c r="AV208" s="33">
        <v>0</v>
      </c>
      <c r="AW208" s="30">
        <v>-24326521.5</v>
      </c>
      <c r="AX208" s="30">
        <v>-153515440.5</v>
      </c>
      <c r="AY208" s="29">
        <v>252764267</v>
      </c>
      <c r="AZ208" s="29">
        <v>63254814.5</v>
      </c>
      <c r="BA208" s="30">
        <v>-2166525563.9998002</v>
      </c>
      <c r="BB208">
        <v>1.41</v>
      </c>
      <c r="BC208" s="25">
        <v>6.8199999999999997E-2</v>
      </c>
      <c r="BD208">
        <v>36.170212765999999</v>
      </c>
      <c r="BE208">
        <v>0</v>
      </c>
      <c r="BF208">
        <v>2.9964747356000001</v>
      </c>
      <c r="BG208">
        <v>0</v>
      </c>
    </row>
    <row r="209" spans="1:59" x14ac:dyDescent="0.35">
      <c r="A209" t="s">
        <v>321</v>
      </c>
      <c r="B209" s="18">
        <v>0.34</v>
      </c>
      <c r="C209" s="18">
        <v>-1.4999999999999999E-2</v>
      </c>
      <c r="D209" s="19">
        <v>-4.2299999999999997E-2</v>
      </c>
      <c r="E209" s="18">
        <v>0.34</v>
      </c>
      <c r="F209" s="18">
        <v>0.34</v>
      </c>
      <c r="G209" s="18">
        <v>0.35</v>
      </c>
      <c r="H209">
        <v>0.35499999999999998</v>
      </c>
      <c r="I209" s="16">
        <v>570000</v>
      </c>
      <c r="J209" s="16">
        <v>194500</v>
      </c>
      <c r="K209" s="31">
        <v>0</v>
      </c>
      <c r="L209">
        <v>0.48</v>
      </c>
      <c r="M209">
        <v>0.32</v>
      </c>
      <c r="N209">
        <v>0.33750000000000002</v>
      </c>
      <c r="O209">
        <v>0.32750000000000001</v>
      </c>
      <c r="P209">
        <v>0.35749999999999998</v>
      </c>
      <c r="Q209">
        <v>0.38</v>
      </c>
      <c r="R209" s="23">
        <v>0.35225000000000001</v>
      </c>
      <c r="S209" s="23">
        <v>0.35630000000000001</v>
      </c>
      <c r="T209" s="23">
        <v>0.36845</v>
      </c>
      <c r="U209" s="23">
        <v>0.38822499999999999</v>
      </c>
      <c r="V209" s="23">
        <v>0.3518250476</v>
      </c>
      <c r="W209" s="23">
        <v>0.35745557929999999</v>
      </c>
      <c r="X209" s="23">
        <v>0.36749385089999997</v>
      </c>
      <c r="Y209" s="23">
        <v>0.38440171820000002</v>
      </c>
      <c r="Z209" s="23" t="s">
        <v>480</v>
      </c>
      <c r="AA209" s="24" t="s">
        <v>558</v>
      </c>
      <c r="AB209" s="24" t="s">
        <v>558</v>
      </c>
      <c r="AC209" s="23">
        <v>43.990638286399999</v>
      </c>
      <c r="AD209" s="24" t="s">
        <v>552</v>
      </c>
      <c r="AE209" s="24">
        <v>-3.0390177E-3</v>
      </c>
      <c r="AF209" s="25">
        <v>4.2700000000000002E-2</v>
      </c>
      <c r="AG209" t="s">
        <v>552</v>
      </c>
      <c r="AH209" s="23">
        <v>-98.290598290600002</v>
      </c>
      <c r="AI209" s="23">
        <v>29.365079365100001</v>
      </c>
      <c r="AJ209" s="23">
        <v>-83.333333333300004</v>
      </c>
      <c r="AK209" s="36">
        <v>549000</v>
      </c>
      <c r="AL209" s="36">
        <v>552000</v>
      </c>
      <c r="AM209" s="36">
        <v>502000</v>
      </c>
      <c r="AN209" s="29">
        <v>182590</v>
      </c>
      <c r="AO209" s="29">
        <v>186756.66666666599</v>
      </c>
      <c r="AP209" s="29">
        <v>170622.5</v>
      </c>
      <c r="AQ209" s="24" t="s">
        <v>573</v>
      </c>
      <c r="AR209" s="24" t="s">
        <v>555</v>
      </c>
      <c r="AS209" s="24" t="s">
        <v>555</v>
      </c>
      <c r="AT209" s="28">
        <v>-6.8500000000000005E-2</v>
      </c>
      <c r="AU209" s="28">
        <v>-5.5599999999999997E-2</v>
      </c>
      <c r="AV209" s="28">
        <v>-2.86E-2</v>
      </c>
      <c r="AW209" s="24">
        <v>0</v>
      </c>
      <c r="AX209" s="29">
        <v>3600</v>
      </c>
      <c r="AY209" s="29">
        <v>41100</v>
      </c>
      <c r="AZ209" s="29">
        <v>111200</v>
      </c>
      <c r="BA209" s="29">
        <v>5491500</v>
      </c>
      <c r="BB209">
        <v>-0.08</v>
      </c>
      <c r="BC209" s="25">
        <v>-2.3332999999999999</v>
      </c>
      <c r="BD209">
        <v>-4.25</v>
      </c>
      <c r="BE209">
        <v>0</v>
      </c>
      <c r="BF209">
        <v>1.4166666667000001</v>
      </c>
      <c r="BG209">
        <v>0</v>
      </c>
    </row>
    <row r="210" spans="1:59" x14ac:dyDescent="0.35">
      <c r="A210" t="s">
        <v>449</v>
      </c>
      <c r="B210" s="31">
        <v>1.6</v>
      </c>
      <c r="C210" s="31">
        <v>0</v>
      </c>
      <c r="D210" s="32">
        <v>0</v>
      </c>
      <c r="E210" s="31">
        <v>1.6</v>
      </c>
      <c r="F210" s="18">
        <v>1.56</v>
      </c>
      <c r="G210" s="31">
        <v>1.6</v>
      </c>
      <c r="H210">
        <v>1.6</v>
      </c>
      <c r="I210" s="16">
        <v>207000</v>
      </c>
      <c r="J210" s="16">
        <v>327600</v>
      </c>
      <c r="K210" s="21">
        <v>48000</v>
      </c>
      <c r="L210">
        <v>2.4</v>
      </c>
      <c r="M210">
        <v>1.52</v>
      </c>
      <c r="N210">
        <v>1.52</v>
      </c>
      <c r="O210">
        <v>1.52</v>
      </c>
      <c r="P210">
        <v>1.62</v>
      </c>
      <c r="Q210">
        <v>1.82</v>
      </c>
      <c r="R210" s="23">
        <v>1.629</v>
      </c>
      <c r="S210" s="23">
        <v>1.6508</v>
      </c>
      <c r="T210" s="23">
        <v>1.6677999999999999</v>
      </c>
      <c r="U210" s="23">
        <v>1.8083499999999999</v>
      </c>
      <c r="V210" s="23">
        <v>1.6192985205999999</v>
      </c>
      <c r="W210" s="23">
        <v>1.6502358579</v>
      </c>
      <c r="X210" s="23">
        <v>1.6927750434</v>
      </c>
      <c r="Y210" s="23">
        <v>1.8019070370000001</v>
      </c>
      <c r="Z210" s="23" t="s">
        <v>480</v>
      </c>
      <c r="AA210" s="24" t="s">
        <v>558</v>
      </c>
      <c r="AB210" s="24" t="s">
        <v>558</v>
      </c>
      <c r="AC210" s="23">
        <v>44.3343833383</v>
      </c>
      <c r="AD210" s="24" t="s">
        <v>552</v>
      </c>
      <c r="AE210" s="24">
        <v>-3.0268868500000001E-2</v>
      </c>
      <c r="AF210" s="25">
        <v>2.92E-2</v>
      </c>
      <c r="AG210" t="s">
        <v>481</v>
      </c>
      <c r="AH210" s="23">
        <v>-51.753674150199998</v>
      </c>
      <c r="AI210" s="24">
        <v>34.736842105299999</v>
      </c>
      <c r="AJ210" s="24">
        <v>-57.894736842100002</v>
      </c>
      <c r="AK210" s="26">
        <v>550100</v>
      </c>
      <c r="AL210" s="26">
        <v>449267</v>
      </c>
      <c r="AM210" s="26">
        <v>647150</v>
      </c>
      <c r="AN210" s="30">
        <v>645666</v>
      </c>
      <c r="AO210" s="30">
        <v>565880.66666666605</v>
      </c>
      <c r="AP210" s="30">
        <v>969368.5</v>
      </c>
      <c r="AQ210" s="24" t="s">
        <v>559</v>
      </c>
      <c r="AR210" s="22" t="s">
        <v>557</v>
      </c>
      <c r="AS210" s="24" t="s">
        <v>555</v>
      </c>
      <c r="AT210" s="27">
        <v>1.9099999999999999E-2</v>
      </c>
      <c r="AU210" s="28">
        <v>-1.84E-2</v>
      </c>
      <c r="AV210" s="27">
        <v>5.2600000000000001E-2</v>
      </c>
      <c r="AW210" s="29">
        <v>98520</v>
      </c>
      <c r="AX210" s="29">
        <v>255890</v>
      </c>
      <c r="AY210" s="29">
        <v>21068900</v>
      </c>
      <c r="AZ210" s="29">
        <v>36773900</v>
      </c>
      <c r="BA210" s="29">
        <v>395206869.99739999</v>
      </c>
      <c r="BB210">
        <v>0.18</v>
      </c>
      <c r="BC210" s="25">
        <v>-0.33329999999999999</v>
      </c>
      <c r="BD210">
        <v>8.8888888889000004</v>
      </c>
      <c r="BE210">
        <v>0</v>
      </c>
      <c r="BF210">
        <v>0.85561497330000003</v>
      </c>
      <c r="BG210">
        <v>0</v>
      </c>
    </row>
    <row r="211" spans="1:59" x14ac:dyDescent="0.35">
      <c r="A211" t="s">
        <v>323</v>
      </c>
      <c r="B211" s="18">
        <v>0.3</v>
      </c>
      <c r="C211" s="18">
        <v>-1.4999999999999999E-2</v>
      </c>
      <c r="D211" s="19">
        <v>-4.7600000000000003E-2</v>
      </c>
      <c r="E211" s="20">
        <v>0.32</v>
      </c>
      <c r="F211" s="18">
        <v>0.3</v>
      </c>
      <c r="G211" s="20">
        <v>0.32</v>
      </c>
      <c r="H211">
        <v>0.315</v>
      </c>
      <c r="I211" s="16">
        <v>1350000</v>
      </c>
      <c r="J211" s="16">
        <v>412650</v>
      </c>
      <c r="K211" s="35">
        <v>-148050</v>
      </c>
      <c r="L211">
        <v>0.66</v>
      </c>
      <c r="M211">
        <v>0.28999999999999998</v>
      </c>
      <c r="N211">
        <v>0.29749999999999999</v>
      </c>
      <c r="O211">
        <v>0.26500000000000001</v>
      </c>
      <c r="P211">
        <v>0.3175</v>
      </c>
      <c r="Q211">
        <v>0.35249999999999998</v>
      </c>
      <c r="R211" s="23">
        <v>0.32724999999999999</v>
      </c>
      <c r="S211" s="23">
        <v>0.34760000000000002</v>
      </c>
      <c r="T211" s="23">
        <v>0.38035000000000002</v>
      </c>
      <c r="U211" s="23">
        <v>0.41015000000000001</v>
      </c>
      <c r="V211" s="23">
        <v>0.32404263840000003</v>
      </c>
      <c r="W211" s="23">
        <v>0.34659304299999999</v>
      </c>
      <c r="X211" s="23">
        <v>0.37174898239999998</v>
      </c>
      <c r="Y211" s="23">
        <v>0.37967607980000001</v>
      </c>
      <c r="Z211" s="23" t="s">
        <v>480</v>
      </c>
      <c r="AA211" s="23" t="s">
        <v>480</v>
      </c>
      <c r="AB211" s="23" t="s">
        <v>480</v>
      </c>
      <c r="AC211" s="23">
        <v>30.081267954200001</v>
      </c>
      <c r="AD211" s="24" t="s">
        <v>552</v>
      </c>
      <c r="AE211" s="24">
        <v>-1.1754328499999999E-2</v>
      </c>
      <c r="AF211" s="25">
        <v>3.3099999999999997E-2</v>
      </c>
      <c r="AG211" t="s">
        <v>552</v>
      </c>
      <c r="AH211" s="23">
        <v>-100.3197442046</v>
      </c>
      <c r="AI211" s="24">
        <v>20.3703703704</v>
      </c>
      <c r="AJ211" s="23">
        <v>-88.888888888899999</v>
      </c>
      <c r="AK211" s="26">
        <v>2189000</v>
      </c>
      <c r="AL211" s="26">
        <v>1732000</v>
      </c>
      <c r="AM211" s="26">
        <v>1660000</v>
      </c>
      <c r="AN211" s="30">
        <v>510970</v>
      </c>
      <c r="AO211" s="30">
        <v>432316.66666666599</v>
      </c>
      <c r="AP211" s="30">
        <v>448327.5</v>
      </c>
      <c r="AQ211" s="23" t="s">
        <v>560</v>
      </c>
      <c r="AR211" s="23" t="s">
        <v>554</v>
      </c>
      <c r="AS211" s="24" t="s">
        <v>555</v>
      </c>
      <c r="AT211" s="28">
        <v>-0.15490000000000001</v>
      </c>
      <c r="AU211" s="28">
        <v>-0.1176</v>
      </c>
      <c r="AV211" s="28">
        <v>-1.6400000000000001E-2</v>
      </c>
      <c r="AW211" s="30">
        <v>-61100</v>
      </c>
      <c r="AX211" s="30">
        <v>-31250</v>
      </c>
      <c r="AY211" s="30">
        <v>-384450</v>
      </c>
      <c r="AZ211" s="30">
        <v>-819900</v>
      </c>
      <c r="BA211" s="30">
        <v>-10522340.0001</v>
      </c>
      <c r="BB211">
        <v>0.02</v>
      </c>
      <c r="BC211" s="25">
        <v>0</v>
      </c>
      <c r="BD211">
        <v>15</v>
      </c>
      <c r="BE211">
        <v>0</v>
      </c>
      <c r="BF211">
        <v>0.40540540539999997</v>
      </c>
      <c r="BG211">
        <v>0</v>
      </c>
    </row>
    <row r="212" spans="1:59" x14ac:dyDescent="0.35">
      <c r="A212" t="s">
        <v>325</v>
      </c>
      <c r="B212" s="20">
        <v>8.3000000000000007</v>
      </c>
      <c r="C212" s="20">
        <v>0.02</v>
      </c>
      <c r="D212" s="34">
        <v>2.3999999999999998E-3</v>
      </c>
      <c r="E212" s="18">
        <v>8.24</v>
      </c>
      <c r="F212" s="18">
        <v>8.24</v>
      </c>
      <c r="G212" s="20">
        <v>8.3000000000000007</v>
      </c>
      <c r="H212">
        <v>8.2799999999999994</v>
      </c>
      <c r="I212" s="16">
        <v>60000</v>
      </c>
      <c r="J212" s="16">
        <v>495000</v>
      </c>
      <c r="K212" s="31">
        <v>0</v>
      </c>
      <c r="L212">
        <v>11</v>
      </c>
      <c r="M212">
        <v>8</v>
      </c>
      <c r="N212">
        <v>8</v>
      </c>
      <c r="O212">
        <v>8</v>
      </c>
      <c r="P212">
        <v>8.34</v>
      </c>
      <c r="Q212">
        <v>8.92</v>
      </c>
      <c r="R212" s="22">
        <v>8.2144999999999992</v>
      </c>
      <c r="S212" s="23">
        <v>8.3404000000000007</v>
      </c>
      <c r="T212" s="23">
        <v>9.0306999999999995</v>
      </c>
      <c r="U212" s="23">
        <v>9.6782675000000005</v>
      </c>
      <c r="V212" s="22">
        <v>8.2347132307000006</v>
      </c>
      <c r="W212" s="23">
        <v>8.4653631492999999</v>
      </c>
      <c r="X212" s="23">
        <v>8.8891574174999999</v>
      </c>
      <c r="Y212" s="23">
        <v>9.3985889244000003</v>
      </c>
      <c r="Z212" s="23" t="s">
        <v>480</v>
      </c>
      <c r="AA212" s="24" t="s">
        <v>558</v>
      </c>
      <c r="AB212" s="23" t="s">
        <v>480</v>
      </c>
      <c r="AC212" s="22">
        <v>51.351325287500003</v>
      </c>
      <c r="AD212" s="24" t="s">
        <v>552</v>
      </c>
      <c r="AE212" s="24">
        <v>-8.0833097899999998E-2</v>
      </c>
      <c r="AF212" s="25">
        <v>1.9300000000000001E-2</v>
      </c>
      <c r="AG212" t="s">
        <v>481</v>
      </c>
      <c r="AH212" s="22">
        <v>83.333333333300004</v>
      </c>
      <c r="AI212" s="24">
        <v>96.666666666699996</v>
      </c>
      <c r="AJ212" s="22">
        <v>0</v>
      </c>
      <c r="AK212" s="36">
        <v>54770</v>
      </c>
      <c r="AL212" s="36">
        <v>46020</v>
      </c>
      <c r="AM212" s="36">
        <v>52230</v>
      </c>
      <c r="AN212" s="29">
        <v>433605.4</v>
      </c>
      <c r="AO212" s="29">
        <v>366026.53333333298</v>
      </c>
      <c r="AP212" s="29">
        <v>419947.5</v>
      </c>
      <c r="AQ212" s="22" t="s">
        <v>556</v>
      </c>
      <c r="AR212" s="22" t="s">
        <v>581</v>
      </c>
      <c r="AS212" s="24" t="s">
        <v>555</v>
      </c>
      <c r="AT212" s="28">
        <v>-1.1900000000000001E-2</v>
      </c>
      <c r="AU212" s="27">
        <v>1.1999999999999999E-3</v>
      </c>
      <c r="AV212" s="27">
        <v>3.5999999999999999E-3</v>
      </c>
      <c r="AW212" s="30">
        <v>-242581</v>
      </c>
      <c r="AX212" s="30">
        <v>-1049684.0001000001</v>
      </c>
      <c r="AY212" s="29">
        <v>168005.9999</v>
      </c>
      <c r="AZ212" s="30">
        <v>-2920518</v>
      </c>
      <c r="BA212" s="30">
        <v>-12824552.799699999</v>
      </c>
      <c r="BB212">
        <v>-0.15</v>
      </c>
      <c r="BC212" s="25">
        <v>-1.0761000000000001</v>
      </c>
      <c r="BD212">
        <v>-55.333333333299997</v>
      </c>
      <c r="BE212">
        <v>0</v>
      </c>
      <c r="BF212">
        <v>0.33849918429999998</v>
      </c>
      <c r="BG212">
        <v>0</v>
      </c>
    </row>
    <row r="213" spans="1:59" x14ac:dyDescent="0.35">
      <c r="A213" t="s">
        <v>327</v>
      </c>
      <c r="B213" s="18">
        <v>2.72</v>
      </c>
      <c r="C213" s="18">
        <v>-0.04</v>
      </c>
      <c r="D213" s="19">
        <v>-1.4500000000000001E-2</v>
      </c>
      <c r="E213" s="18">
        <v>2.75</v>
      </c>
      <c r="F213" s="18">
        <v>2.71</v>
      </c>
      <c r="G213" s="31">
        <v>2.76</v>
      </c>
      <c r="H213">
        <v>2.76</v>
      </c>
      <c r="I213" s="16">
        <v>6392000</v>
      </c>
      <c r="J213" s="16">
        <v>17453460</v>
      </c>
      <c r="K213" s="21">
        <v>1872420</v>
      </c>
      <c r="L213">
        <v>4.09</v>
      </c>
      <c r="M213">
        <v>2.12</v>
      </c>
      <c r="N213">
        <v>2.69</v>
      </c>
      <c r="O213">
        <v>2.2799999999999998</v>
      </c>
      <c r="P213">
        <v>2.86</v>
      </c>
      <c r="Q213">
        <v>2.96</v>
      </c>
      <c r="R213" s="23">
        <v>2.8450000000000002</v>
      </c>
      <c r="S213" s="22">
        <v>2.5354000000000001</v>
      </c>
      <c r="T213" s="22">
        <v>2.6478000000000002</v>
      </c>
      <c r="U213" s="23">
        <v>2.9375</v>
      </c>
      <c r="V213" s="23">
        <v>2.7589315801000001</v>
      </c>
      <c r="W213" s="22">
        <v>2.6584685530000001</v>
      </c>
      <c r="X213" s="22">
        <v>2.6983725149</v>
      </c>
      <c r="Y213" s="23">
        <v>2.8673484083999998</v>
      </c>
      <c r="Z213" s="23" t="s">
        <v>480</v>
      </c>
      <c r="AA213" s="22" t="s">
        <v>551</v>
      </c>
      <c r="AB213" s="23" t="s">
        <v>480</v>
      </c>
      <c r="AC213" s="23">
        <v>49.784229552500001</v>
      </c>
      <c r="AD213" s="24" t="s">
        <v>552</v>
      </c>
      <c r="AE213" s="24">
        <v>9.4040624599999997E-2</v>
      </c>
      <c r="AF213" s="25">
        <v>4.0099999999999997E-2</v>
      </c>
      <c r="AG213" t="s">
        <v>552</v>
      </c>
      <c r="AH213" s="23">
        <v>-159.7222222222</v>
      </c>
      <c r="AI213" s="23">
        <v>40.740740740699998</v>
      </c>
      <c r="AJ213" s="23">
        <v>-77.777777777799997</v>
      </c>
      <c r="AK213" s="26">
        <v>7028200</v>
      </c>
      <c r="AL213" s="26">
        <v>6726200</v>
      </c>
      <c r="AM213" s="26">
        <v>6608900</v>
      </c>
      <c r="AN213" s="30">
        <v>18669929</v>
      </c>
      <c r="AO213" s="30">
        <v>18307030.666666601</v>
      </c>
      <c r="AP213" s="30">
        <v>18253459.5</v>
      </c>
      <c r="AQ213" s="24" t="s">
        <v>555</v>
      </c>
      <c r="AR213" s="24" t="s">
        <v>555</v>
      </c>
      <c r="AS213" s="24" t="s">
        <v>555</v>
      </c>
      <c r="AT213" s="27">
        <v>0.2651</v>
      </c>
      <c r="AU213" s="28">
        <v>-6.2100000000000002E-2</v>
      </c>
      <c r="AV213" s="28">
        <v>-1.09E-2</v>
      </c>
      <c r="AW213" s="29">
        <v>7372749.9995999997</v>
      </c>
      <c r="AX213" s="29">
        <v>36040139.999600001</v>
      </c>
      <c r="AY213" s="29">
        <v>86480120.000300005</v>
      </c>
      <c r="AZ213" s="29">
        <v>55999480.000299998</v>
      </c>
      <c r="BA213" s="29">
        <v>173833440.00029999</v>
      </c>
      <c r="BB213">
        <v>0.21</v>
      </c>
      <c r="BC213" s="25">
        <v>-8.6999999999999994E-2</v>
      </c>
      <c r="BD213">
        <v>12.9523809524</v>
      </c>
      <c r="BE213">
        <v>0</v>
      </c>
      <c r="BF213">
        <v>1.0501930502000001</v>
      </c>
      <c r="BG213">
        <v>0</v>
      </c>
    </row>
    <row r="214" spans="1:59" x14ac:dyDescent="0.35">
      <c r="A214" t="s">
        <v>1</v>
      </c>
      <c r="B214" s="18">
        <v>16.5</v>
      </c>
      <c r="C214" s="18">
        <v>-0.57999999999999996</v>
      </c>
      <c r="D214" s="19">
        <v>-3.4000000000000002E-2</v>
      </c>
      <c r="E214" s="18">
        <v>17</v>
      </c>
      <c r="F214" s="18">
        <v>16.22</v>
      </c>
      <c r="G214" s="18">
        <v>17.059999999999999</v>
      </c>
      <c r="H214">
        <v>17.079999999999998</v>
      </c>
      <c r="I214" s="16">
        <v>1826900</v>
      </c>
      <c r="J214" s="16">
        <v>30347148</v>
      </c>
      <c r="K214" s="21">
        <v>2015044</v>
      </c>
      <c r="L214">
        <v>17.48</v>
      </c>
      <c r="M214">
        <v>12</v>
      </c>
      <c r="N214">
        <v>16.23</v>
      </c>
      <c r="O214">
        <v>14.7</v>
      </c>
      <c r="P214">
        <v>17.38</v>
      </c>
      <c r="Q214">
        <v>17.38</v>
      </c>
      <c r="R214" s="22">
        <v>15.823</v>
      </c>
      <c r="S214" s="22">
        <v>14.6168</v>
      </c>
      <c r="T214" s="22">
        <v>13.855</v>
      </c>
      <c r="U214" s="22">
        <v>13.524900000000001</v>
      </c>
      <c r="V214" s="22">
        <v>15.9394754924</v>
      </c>
      <c r="W214" s="22">
        <v>14.977218225</v>
      </c>
      <c r="X214" s="22">
        <v>14.252163935800001</v>
      </c>
      <c r="Y214" s="22">
        <v>13.7163820535</v>
      </c>
      <c r="Z214" s="22" t="s">
        <v>551</v>
      </c>
      <c r="AA214" s="22" t="s">
        <v>551</v>
      </c>
      <c r="AB214" s="22" t="s">
        <v>551</v>
      </c>
      <c r="AC214" s="23">
        <v>62.455788447099998</v>
      </c>
      <c r="AD214" s="24" t="s">
        <v>552</v>
      </c>
      <c r="AE214" s="24">
        <v>0.56547183899999998</v>
      </c>
      <c r="AF214" s="25">
        <v>3.09E-2</v>
      </c>
      <c r="AG214" t="s">
        <v>552</v>
      </c>
      <c r="AH214" s="22">
        <v>87.170309308200004</v>
      </c>
      <c r="AI214" s="23">
        <v>84.027777777799997</v>
      </c>
      <c r="AJ214" s="23">
        <v>-34.027777777799997</v>
      </c>
      <c r="AK214" s="36">
        <v>1456730</v>
      </c>
      <c r="AL214" s="36">
        <v>1445580</v>
      </c>
      <c r="AM214" s="36">
        <v>1554485</v>
      </c>
      <c r="AN214" s="29">
        <v>21158950.800000001</v>
      </c>
      <c r="AO214" s="29">
        <v>21265595.733333301</v>
      </c>
      <c r="AP214" s="29">
        <v>23041110.699999999</v>
      </c>
      <c r="AQ214" s="24" t="s">
        <v>555</v>
      </c>
      <c r="AR214" s="24" t="s">
        <v>555</v>
      </c>
      <c r="AS214" s="24" t="s">
        <v>555</v>
      </c>
      <c r="AT214" s="27">
        <v>0.22589999999999999</v>
      </c>
      <c r="AU214" s="27">
        <v>8.5500000000000007E-2</v>
      </c>
      <c r="AV214" s="28">
        <v>-7.1999999999999998E-3</v>
      </c>
      <c r="AW214" s="29">
        <v>62576412</v>
      </c>
      <c r="AX214" s="29">
        <v>102034047.99969999</v>
      </c>
      <c r="AY214" s="29">
        <v>235514385.99970001</v>
      </c>
      <c r="AZ214" s="29">
        <v>313022519.99970001</v>
      </c>
      <c r="BA214" s="24">
        <v>0</v>
      </c>
      <c r="BB214">
        <v>0.55000000000000004</v>
      </c>
      <c r="BC214" s="25">
        <v>-0.375</v>
      </c>
      <c r="BD214">
        <v>30</v>
      </c>
      <c r="BE214">
        <v>0</v>
      </c>
      <c r="BF214">
        <v>6.8181818182000002</v>
      </c>
      <c r="BG214">
        <v>0</v>
      </c>
    </row>
    <row r="215" spans="1:59" x14ac:dyDescent="0.35">
      <c r="A215" t="s">
        <v>471</v>
      </c>
      <c r="B215" s="18">
        <v>1.18</v>
      </c>
      <c r="C215" s="18">
        <v>-0.01</v>
      </c>
      <c r="D215" s="19">
        <v>-8.3999999999999995E-3</v>
      </c>
      <c r="E215" s="31">
        <v>1.19</v>
      </c>
      <c r="F215" s="18">
        <v>1.18</v>
      </c>
      <c r="G215" s="20">
        <v>1.2</v>
      </c>
      <c r="H215">
        <v>1.19</v>
      </c>
      <c r="I215" s="16">
        <v>1641000</v>
      </c>
      <c r="J215" s="16">
        <v>1952740</v>
      </c>
      <c r="K215" s="35">
        <v>-1183320</v>
      </c>
      <c r="L215">
        <v>1.7</v>
      </c>
      <c r="M215">
        <v>1.1399999999999999</v>
      </c>
      <c r="N215">
        <v>1.1599999999999999</v>
      </c>
      <c r="O215">
        <v>1.1100000000000001</v>
      </c>
      <c r="P215">
        <v>1.22</v>
      </c>
      <c r="Q215">
        <v>1.28</v>
      </c>
      <c r="R215" s="23">
        <v>1.2170000000000001</v>
      </c>
      <c r="S215" s="23">
        <v>1.2627999999999999</v>
      </c>
      <c r="T215" s="23">
        <v>1.3406</v>
      </c>
      <c r="U215" s="23">
        <v>1.4641500000000001</v>
      </c>
      <c r="V215" s="23">
        <v>1.2171016160000001</v>
      </c>
      <c r="W215" s="23">
        <v>1.2622446931</v>
      </c>
      <c r="X215" s="23">
        <v>1.3278740348</v>
      </c>
      <c r="Y215" s="23">
        <v>1.3751822366999999</v>
      </c>
      <c r="Z215" s="23" t="s">
        <v>480</v>
      </c>
      <c r="AA215" s="23" t="s">
        <v>480</v>
      </c>
      <c r="AB215" s="23" t="s">
        <v>480</v>
      </c>
      <c r="AC215" s="23">
        <v>35.071027680500002</v>
      </c>
      <c r="AD215" s="24" t="s">
        <v>552</v>
      </c>
      <c r="AE215" s="24">
        <v>-2.2368919300000002E-2</v>
      </c>
      <c r="AF215" s="25">
        <v>2.6700000000000002E-2</v>
      </c>
      <c r="AG215" t="s">
        <v>481</v>
      </c>
      <c r="AH215" s="23">
        <v>-103.125</v>
      </c>
      <c r="AI215" s="23">
        <v>33.333333333299997</v>
      </c>
      <c r="AJ215" s="23">
        <v>-71.428571428599994</v>
      </c>
      <c r="AK215" s="26">
        <v>5125700</v>
      </c>
      <c r="AL215" s="26">
        <v>4020667</v>
      </c>
      <c r="AM215" s="26">
        <v>3613200</v>
      </c>
      <c r="AN215" s="30">
        <v>5274518</v>
      </c>
      <c r="AO215" s="30">
        <v>4241955.3333333302</v>
      </c>
      <c r="AP215" s="30">
        <v>3930233</v>
      </c>
      <c r="AQ215" s="24" t="s">
        <v>555</v>
      </c>
      <c r="AR215" s="24" t="s">
        <v>555</v>
      </c>
      <c r="AS215" s="24" t="s">
        <v>555</v>
      </c>
      <c r="AT215" s="28">
        <v>-0.12590000000000001</v>
      </c>
      <c r="AU215" s="28">
        <v>-4.07E-2</v>
      </c>
      <c r="AV215" s="28">
        <v>-1.67E-2</v>
      </c>
      <c r="AW215" s="30">
        <v>-3447850</v>
      </c>
      <c r="AX215" s="30">
        <v>-6232550</v>
      </c>
      <c r="AY215" s="30">
        <v>-16163630</v>
      </c>
      <c r="AZ215" s="30">
        <v>-30385040</v>
      </c>
      <c r="BA215" s="30">
        <v>-183825760</v>
      </c>
      <c r="BB215">
        <v>0.05</v>
      </c>
      <c r="BC215" s="25">
        <v>1.5</v>
      </c>
      <c r="BD215">
        <v>23.6</v>
      </c>
      <c r="BE215">
        <v>0</v>
      </c>
      <c r="BF215">
        <v>2.2692307692</v>
      </c>
      <c r="BG215">
        <v>0</v>
      </c>
    </row>
    <row r="216" spans="1:59" x14ac:dyDescent="0.35">
      <c r="A216" t="s">
        <v>329</v>
      </c>
      <c r="B216" s="18">
        <v>8.25</v>
      </c>
      <c r="C216" s="18">
        <v>-0.24</v>
      </c>
      <c r="D216" s="19">
        <v>-2.8299999999999999E-2</v>
      </c>
      <c r="E216" s="18">
        <v>8.48</v>
      </c>
      <c r="F216" s="18">
        <v>8.25</v>
      </c>
      <c r="G216" s="18">
        <v>8.48</v>
      </c>
      <c r="H216">
        <v>8.49</v>
      </c>
      <c r="I216" s="16">
        <v>25400</v>
      </c>
      <c r="J216" s="16">
        <v>213092</v>
      </c>
      <c r="K216" s="31">
        <v>0</v>
      </c>
      <c r="L216">
        <v>14.9</v>
      </c>
      <c r="M216">
        <v>6.05</v>
      </c>
      <c r="N216">
        <v>8.1199999999999992</v>
      </c>
      <c r="O216">
        <v>7.66</v>
      </c>
      <c r="P216">
        <v>8.7799999999999994</v>
      </c>
      <c r="Q216">
        <v>9.4</v>
      </c>
      <c r="R216" s="23">
        <v>8.6995000000000005</v>
      </c>
      <c r="S216" s="23">
        <v>8.7967999999999993</v>
      </c>
      <c r="T216" s="23">
        <v>9.7356999999999996</v>
      </c>
      <c r="U216" s="23">
        <v>9.1140500000000007</v>
      </c>
      <c r="V216" s="23">
        <v>8.6498190939999997</v>
      </c>
      <c r="W216" s="23">
        <v>8.9205458575000005</v>
      </c>
      <c r="X216" s="23">
        <v>9.1833644564999997</v>
      </c>
      <c r="Y216" s="23">
        <v>8.8041849139000004</v>
      </c>
      <c r="Z216" s="23" t="s">
        <v>480</v>
      </c>
      <c r="AA216" s="24" t="s">
        <v>558</v>
      </c>
      <c r="AB216" s="23" t="s">
        <v>480</v>
      </c>
      <c r="AC216" s="23">
        <v>42.095830084100001</v>
      </c>
      <c r="AD216" s="24" t="s">
        <v>552</v>
      </c>
      <c r="AE216" s="24">
        <v>-0.1191119839</v>
      </c>
      <c r="AF216" s="25">
        <v>5.4399999999999997E-2</v>
      </c>
      <c r="AG216" t="s">
        <v>482</v>
      </c>
      <c r="AH216" s="23">
        <v>-85.695342284099993</v>
      </c>
      <c r="AI216" s="22">
        <v>45.655270655199999</v>
      </c>
      <c r="AJ216" s="23">
        <v>-76.923076923099998</v>
      </c>
      <c r="AK216" s="36">
        <v>22620</v>
      </c>
      <c r="AL216" s="26">
        <v>30687</v>
      </c>
      <c r="AM216" s="26">
        <v>33600</v>
      </c>
      <c r="AN216" s="29">
        <v>171860.1</v>
      </c>
      <c r="AO216" s="30">
        <v>249847.866666666</v>
      </c>
      <c r="AP216" s="30">
        <v>285560.7</v>
      </c>
      <c r="AQ216" s="23" t="s">
        <v>560</v>
      </c>
      <c r="AR216" s="23" t="s">
        <v>561</v>
      </c>
      <c r="AS216" s="24" t="s">
        <v>555</v>
      </c>
      <c r="AT216" s="28">
        <v>-4.9500000000000002E-2</v>
      </c>
      <c r="AU216" s="28">
        <v>-5.9299999999999999E-2</v>
      </c>
      <c r="AV216" s="27">
        <v>3.5999999999999999E-3</v>
      </c>
      <c r="AW216" s="24">
        <v>0</v>
      </c>
      <c r="AX216" s="24">
        <v>0</v>
      </c>
      <c r="AY216" s="24">
        <v>0</v>
      </c>
      <c r="AZ216" s="24">
        <v>0</v>
      </c>
      <c r="BA216" s="24">
        <v>0</v>
      </c>
      <c r="BB216">
        <v>1.26</v>
      </c>
      <c r="BC216" s="25">
        <v>1.1000000000000001</v>
      </c>
      <c r="BD216">
        <v>6.5476190475999996</v>
      </c>
      <c r="BE216">
        <v>0</v>
      </c>
      <c r="BF216">
        <v>0.81280788179999997</v>
      </c>
      <c r="BG216">
        <v>0</v>
      </c>
    </row>
    <row r="217" spans="1:59" x14ac:dyDescent="0.35">
      <c r="A217" t="s">
        <v>331</v>
      </c>
      <c r="B217" s="20">
        <v>57.95</v>
      </c>
      <c r="C217" s="20">
        <v>0.65</v>
      </c>
      <c r="D217" s="34">
        <v>1.1299999999999999E-2</v>
      </c>
      <c r="E217" s="20">
        <v>57.6</v>
      </c>
      <c r="F217" s="20">
        <v>57.6</v>
      </c>
      <c r="G217" s="20">
        <v>58</v>
      </c>
      <c r="H217">
        <v>57.3</v>
      </c>
      <c r="I217" s="16">
        <v>23060</v>
      </c>
      <c r="J217" s="16">
        <v>1335407</v>
      </c>
      <c r="K217" s="21">
        <v>451506</v>
      </c>
      <c r="L217">
        <v>71</v>
      </c>
      <c r="M217">
        <v>54.9</v>
      </c>
      <c r="N217">
        <v>56.72</v>
      </c>
      <c r="O217">
        <v>55.05</v>
      </c>
      <c r="P217">
        <v>57.98</v>
      </c>
      <c r="Q217">
        <v>59.9</v>
      </c>
      <c r="R217" s="22">
        <v>57.645000000000003</v>
      </c>
      <c r="S217" s="22">
        <v>57.087000000000003</v>
      </c>
      <c r="T217" s="22">
        <v>57.512</v>
      </c>
      <c r="U217" s="23">
        <v>61.570999999999998</v>
      </c>
      <c r="V217" s="22">
        <v>57.418475292899998</v>
      </c>
      <c r="W217" s="22">
        <v>57.427105712600003</v>
      </c>
      <c r="X217" s="23">
        <v>58.150016137100003</v>
      </c>
      <c r="Y217" s="23">
        <v>59.076130724400002</v>
      </c>
      <c r="Z217" s="23" t="s">
        <v>480</v>
      </c>
      <c r="AA217" s="24" t="s">
        <v>558</v>
      </c>
      <c r="AB217" s="24" t="s">
        <v>558</v>
      </c>
      <c r="AC217" s="22">
        <v>55.646814313599997</v>
      </c>
      <c r="AD217" s="24" t="s">
        <v>552</v>
      </c>
      <c r="AE217" s="24">
        <v>7.3084368900000002E-2</v>
      </c>
      <c r="AF217" s="25">
        <v>1.6E-2</v>
      </c>
      <c r="AG217" t="s">
        <v>481</v>
      </c>
      <c r="AH217" s="24">
        <v>35.860159224599997</v>
      </c>
      <c r="AI217" s="22">
        <v>35.849056603800001</v>
      </c>
      <c r="AJ217" s="22">
        <v>-45.283018867899997</v>
      </c>
      <c r="AK217" s="26">
        <v>78512</v>
      </c>
      <c r="AL217" s="26">
        <v>71705</v>
      </c>
      <c r="AM217" s="26">
        <v>100126</v>
      </c>
      <c r="AN217" s="30">
        <v>4139013.7</v>
      </c>
      <c r="AO217" s="30">
        <v>3886189.2</v>
      </c>
      <c r="AP217" s="30">
        <v>5598752.0499999998</v>
      </c>
      <c r="AQ217" s="22" t="s">
        <v>566</v>
      </c>
      <c r="AR217" s="24" t="s">
        <v>555</v>
      </c>
      <c r="AS217" s="24" t="s">
        <v>555</v>
      </c>
      <c r="AT217" s="27">
        <v>2.1999999999999999E-2</v>
      </c>
      <c r="AU217" s="28">
        <v>-1.78E-2</v>
      </c>
      <c r="AV217" s="27">
        <v>2.0199999999999999E-2</v>
      </c>
      <c r="AW217" s="30">
        <v>-1928044.5</v>
      </c>
      <c r="AX217" s="30">
        <v>-2184156</v>
      </c>
      <c r="AY217" s="30">
        <v>-75984055</v>
      </c>
      <c r="AZ217" s="30">
        <v>-150308803</v>
      </c>
      <c r="BA217" s="30">
        <v>-531679702.9989</v>
      </c>
      <c r="BB217">
        <v>4.84</v>
      </c>
      <c r="BC217" s="25">
        <v>0.95950000000000002</v>
      </c>
      <c r="BD217">
        <v>11.973140495899999</v>
      </c>
      <c r="BE217">
        <v>0</v>
      </c>
      <c r="BF217">
        <v>0.63625384279999997</v>
      </c>
      <c r="BG217">
        <v>0</v>
      </c>
    </row>
    <row r="218" spans="1:59" x14ac:dyDescent="0.35">
      <c r="A218" t="s">
        <v>333</v>
      </c>
      <c r="B218" s="20">
        <v>12.8</v>
      </c>
      <c r="C218" s="20">
        <v>0.12</v>
      </c>
      <c r="D218" s="34">
        <v>9.4999999999999998E-3</v>
      </c>
      <c r="E218" s="31">
        <v>12.68</v>
      </c>
      <c r="F218" s="18">
        <v>12.5</v>
      </c>
      <c r="G218" s="20">
        <v>12.8</v>
      </c>
      <c r="H218">
        <v>12.68</v>
      </c>
      <c r="I218" s="16">
        <v>230900</v>
      </c>
      <c r="J218" s="16">
        <v>2932986</v>
      </c>
      <c r="K218" s="35">
        <v>-180970</v>
      </c>
      <c r="L218">
        <v>13.84</v>
      </c>
      <c r="M218">
        <v>6.89</v>
      </c>
      <c r="N218">
        <v>12.59</v>
      </c>
      <c r="O218">
        <v>12.04</v>
      </c>
      <c r="P218">
        <v>13.47</v>
      </c>
      <c r="Q218">
        <v>13.82</v>
      </c>
      <c r="R218" s="22">
        <v>12.766</v>
      </c>
      <c r="S218" s="22">
        <v>12.654400000000001</v>
      </c>
      <c r="T218" s="22">
        <v>12.286</v>
      </c>
      <c r="U218" s="22">
        <v>11.56255</v>
      </c>
      <c r="V218" s="22">
        <v>12.7402295252</v>
      </c>
      <c r="W218" s="22">
        <v>12.60206782</v>
      </c>
      <c r="X218" s="22">
        <v>12.2605195162</v>
      </c>
      <c r="Y218" s="22">
        <v>11.2982118294</v>
      </c>
      <c r="Z218" s="24" t="s">
        <v>558</v>
      </c>
      <c r="AA218" s="24" t="s">
        <v>558</v>
      </c>
      <c r="AB218" s="24" t="s">
        <v>558</v>
      </c>
      <c r="AC218" s="22">
        <v>51.355137032099996</v>
      </c>
      <c r="AD218" s="24" t="s">
        <v>552</v>
      </c>
      <c r="AE218" s="24">
        <v>3.9911174000000001E-2</v>
      </c>
      <c r="AF218" s="25">
        <v>3.9600000000000003E-2</v>
      </c>
      <c r="AG218" t="s">
        <v>552</v>
      </c>
      <c r="AH218" s="24">
        <v>-15.741221242</v>
      </c>
      <c r="AI218" s="23">
        <v>47.872340425499999</v>
      </c>
      <c r="AJ218" s="22">
        <v>-55.319148936200001</v>
      </c>
      <c r="AK218" s="26">
        <v>2637540</v>
      </c>
      <c r="AL218" s="26">
        <v>1889540</v>
      </c>
      <c r="AM218" s="26">
        <v>1801085</v>
      </c>
      <c r="AN218" s="30">
        <v>31086411.600000001</v>
      </c>
      <c r="AO218" s="30">
        <v>22376036.666666601</v>
      </c>
      <c r="AP218" s="30">
        <v>21839063.399999999</v>
      </c>
      <c r="AQ218" s="24" t="s">
        <v>555</v>
      </c>
      <c r="AR218" s="22" t="s">
        <v>572</v>
      </c>
      <c r="AS218" s="24" t="s">
        <v>555</v>
      </c>
      <c r="AT218" s="28">
        <v>-1.54E-2</v>
      </c>
      <c r="AU218" s="27">
        <v>1.5900000000000001E-2</v>
      </c>
      <c r="AV218" s="28">
        <v>-1.54E-2</v>
      </c>
      <c r="AW218" s="30">
        <v>-63150644</v>
      </c>
      <c r="AX218" s="30">
        <v>-72825016</v>
      </c>
      <c r="AY218" s="30">
        <v>-83764988</v>
      </c>
      <c r="AZ218" s="30">
        <v>-99191464</v>
      </c>
      <c r="BA218" s="30">
        <v>-477242749.9989</v>
      </c>
      <c r="BB218">
        <v>1.17</v>
      </c>
      <c r="BC218" s="25">
        <v>0.8871</v>
      </c>
      <c r="BD218">
        <v>10.9401709402</v>
      </c>
      <c r="BE218">
        <v>0</v>
      </c>
      <c r="BF218">
        <v>1.6141235813000001</v>
      </c>
      <c r="BG218">
        <v>0</v>
      </c>
    </row>
    <row r="219" spans="1:59" x14ac:dyDescent="0.35">
      <c r="A219" t="s">
        <v>597</v>
      </c>
      <c r="B219" s="20">
        <v>104.5</v>
      </c>
      <c r="C219" s="20">
        <v>1.5</v>
      </c>
      <c r="D219" s="34">
        <v>1.46E-2</v>
      </c>
      <c r="E219" s="20">
        <v>104.5</v>
      </c>
      <c r="F219" s="20">
        <v>104.5</v>
      </c>
      <c r="G219" s="20">
        <v>104.5</v>
      </c>
      <c r="H219">
        <v>103</v>
      </c>
      <c r="I219">
        <v>760</v>
      </c>
      <c r="J219" s="16">
        <v>79420</v>
      </c>
      <c r="K219" s="31">
        <v>0</v>
      </c>
      <c r="L219">
        <v>108</v>
      </c>
      <c r="M219">
        <v>100.1</v>
      </c>
      <c r="N219">
        <v>103</v>
      </c>
      <c r="O219">
        <v>100.1</v>
      </c>
      <c r="P219">
        <v>105.4</v>
      </c>
      <c r="Q219">
        <v>109.2</v>
      </c>
      <c r="R219" s="22">
        <v>104.08499999999999</v>
      </c>
      <c r="S219" s="22">
        <v>104.208</v>
      </c>
      <c r="T219" s="23">
        <v>104.702</v>
      </c>
      <c r="U219" s="23">
        <v>105.61</v>
      </c>
      <c r="V219" s="22">
        <v>104.01000247490001</v>
      </c>
      <c r="W219" s="22">
        <v>104.184803406</v>
      </c>
      <c r="X219" s="23">
        <v>104.5395601181</v>
      </c>
      <c r="Y219" s="23">
        <v>105.0319239848</v>
      </c>
      <c r="Z219" s="24" t="s">
        <v>558</v>
      </c>
      <c r="AA219" s="24" t="s">
        <v>558</v>
      </c>
      <c r="AB219" s="24" t="s">
        <v>558</v>
      </c>
      <c r="AC219" s="22">
        <v>52.681553625399999</v>
      </c>
      <c r="AD219" s="24" t="s">
        <v>552</v>
      </c>
      <c r="AE219" s="24">
        <v>2.32591781E-2</v>
      </c>
      <c r="AF219" s="25">
        <v>7.3000000000000001E-3</v>
      </c>
      <c r="AG219" t="s">
        <v>481</v>
      </c>
      <c r="AH219" s="24">
        <v>33.966609096100001</v>
      </c>
      <c r="AI219" s="24">
        <v>0</v>
      </c>
      <c r="AJ219" s="22">
        <v>-44.444444444399998</v>
      </c>
      <c r="AK219" s="26">
        <v>13345</v>
      </c>
      <c r="AL219" s="26">
        <v>9219</v>
      </c>
      <c r="AM219" s="26">
        <v>7225</v>
      </c>
      <c r="AN219" s="30">
        <v>1377548.6</v>
      </c>
      <c r="AO219" s="30">
        <v>951736.13333333295</v>
      </c>
      <c r="AP219" s="30">
        <v>745841.95</v>
      </c>
      <c r="AQ219" s="22" t="s">
        <v>556</v>
      </c>
      <c r="AR219" s="24" t="s">
        <v>555</v>
      </c>
      <c r="AS219" s="22" t="s">
        <v>569</v>
      </c>
      <c r="AT219" s="27">
        <v>7.7000000000000002E-3</v>
      </c>
      <c r="AU219" s="27">
        <v>4.7999999999999996E-3</v>
      </c>
      <c r="AV219" s="27">
        <v>1.46E-2</v>
      </c>
      <c r="AW219" s="24">
        <v>0</v>
      </c>
      <c r="AX219" s="29">
        <v>3171</v>
      </c>
      <c r="AY219" s="29">
        <v>3171</v>
      </c>
      <c r="AZ219" s="29">
        <v>3171</v>
      </c>
      <c r="BA219" s="24">
        <v>0</v>
      </c>
      <c r="BB219">
        <v>0</v>
      </c>
      <c r="BC219" s="25">
        <v>0</v>
      </c>
      <c r="BD219">
        <v>0</v>
      </c>
      <c r="BE219">
        <v>0</v>
      </c>
      <c r="BF219">
        <v>0</v>
      </c>
      <c r="BG219">
        <v>0</v>
      </c>
    </row>
    <row r="220" spans="1:59" x14ac:dyDescent="0.35">
      <c r="A220" t="s">
        <v>451</v>
      </c>
      <c r="B220" s="18">
        <v>109</v>
      </c>
      <c r="C220" s="18">
        <v>-5</v>
      </c>
      <c r="D220" s="19">
        <v>-4.3900000000000002E-2</v>
      </c>
      <c r="E220" s="18">
        <v>109</v>
      </c>
      <c r="F220" s="18">
        <v>109</v>
      </c>
      <c r="G220" s="18">
        <v>109</v>
      </c>
      <c r="H220">
        <v>114</v>
      </c>
      <c r="I220" s="16">
        <v>32920</v>
      </c>
      <c r="J220" s="16">
        <v>3588280</v>
      </c>
      <c r="K220" s="35">
        <v>-66490</v>
      </c>
      <c r="L220">
        <v>121</v>
      </c>
      <c r="M220">
        <v>100</v>
      </c>
      <c r="N220">
        <v>108.5</v>
      </c>
      <c r="O220">
        <v>100</v>
      </c>
      <c r="P220">
        <v>114</v>
      </c>
      <c r="Q220">
        <v>121</v>
      </c>
      <c r="R220" s="23">
        <v>111.28</v>
      </c>
      <c r="S220" s="23">
        <v>110.922</v>
      </c>
      <c r="T220" s="23">
        <v>112.038</v>
      </c>
      <c r="U220" s="24">
        <v>0</v>
      </c>
      <c r="V220" s="23">
        <v>110.94263757820001</v>
      </c>
      <c r="W220" s="23">
        <v>111.03980225620001</v>
      </c>
      <c r="X220" s="23">
        <v>110.8483738315</v>
      </c>
      <c r="Y220" s="24">
        <v>0</v>
      </c>
      <c r="Z220" s="24" t="s">
        <v>558</v>
      </c>
      <c r="AA220" s="24" t="s">
        <v>558</v>
      </c>
      <c r="AB220" s="24" t="s">
        <v>558</v>
      </c>
      <c r="AC220" s="23">
        <v>46.989674791200002</v>
      </c>
      <c r="AD220" s="24" t="s">
        <v>552</v>
      </c>
      <c r="AE220" s="24">
        <v>0.1528510981</v>
      </c>
      <c r="AF220" s="25">
        <v>2.3199999999999998E-2</v>
      </c>
      <c r="AG220" t="s">
        <v>481</v>
      </c>
      <c r="AH220" s="23">
        <v>-84.157667059900007</v>
      </c>
      <c r="AI220" s="24">
        <v>0</v>
      </c>
      <c r="AJ220" s="23">
        <v>-90.909090909100001</v>
      </c>
      <c r="AK220" s="36">
        <v>4379</v>
      </c>
      <c r="AL220" s="36">
        <v>3443</v>
      </c>
      <c r="AM220" s="36">
        <v>3633</v>
      </c>
      <c r="AN220" s="29">
        <v>479686</v>
      </c>
      <c r="AO220" s="29">
        <v>376776.26666666602</v>
      </c>
      <c r="AP220" s="29">
        <v>399881</v>
      </c>
      <c r="AQ220" s="22" t="s">
        <v>556</v>
      </c>
      <c r="AR220" s="24" t="s">
        <v>555</v>
      </c>
      <c r="AS220" s="22" t="s">
        <v>569</v>
      </c>
      <c r="AT220" s="33">
        <v>0</v>
      </c>
      <c r="AU220" s="28">
        <v>-1.7999999999999999E-2</v>
      </c>
      <c r="AV220" s="28">
        <v>-4.3900000000000002E-2</v>
      </c>
      <c r="AW220" s="30">
        <v>-66490</v>
      </c>
      <c r="AX220" s="29">
        <v>4070</v>
      </c>
      <c r="AY220" s="29">
        <v>4070</v>
      </c>
      <c r="AZ220" s="29">
        <v>4070</v>
      </c>
      <c r="BA220" s="24">
        <v>0</v>
      </c>
      <c r="BB220">
        <v>0</v>
      </c>
      <c r="BC220" s="25">
        <v>0</v>
      </c>
      <c r="BD220">
        <v>0</v>
      </c>
      <c r="BE220">
        <v>0</v>
      </c>
      <c r="BF220">
        <v>0</v>
      </c>
      <c r="BG220">
        <v>0</v>
      </c>
    </row>
    <row r="221" spans="1:59" x14ac:dyDescent="0.35">
      <c r="A221" t="s">
        <v>335</v>
      </c>
      <c r="B221" s="20">
        <v>3.43</v>
      </c>
      <c r="C221" s="20">
        <v>0.06</v>
      </c>
      <c r="D221" s="34">
        <v>1.78E-2</v>
      </c>
      <c r="E221" s="20">
        <v>3.46</v>
      </c>
      <c r="F221" s="18">
        <v>3.3</v>
      </c>
      <c r="G221" s="20">
        <v>3.46</v>
      </c>
      <c r="H221">
        <v>3.37</v>
      </c>
      <c r="I221" s="16">
        <v>10929000</v>
      </c>
      <c r="J221" s="16">
        <v>37331160</v>
      </c>
      <c r="K221" s="21">
        <v>143520</v>
      </c>
      <c r="L221">
        <v>3.83</v>
      </c>
      <c r="M221">
        <v>1.85</v>
      </c>
      <c r="N221">
        <v>3.03</v>
      </c>
      <c r="O221">
        <v>2.3199999999999998</v>
      </c>
      <c r="P221">
        <v>3.53</v>
      </c>
      <c r="Q221">
        <v>3.74</v>
      </c>
      <c r="R221" s="22">
        <v>2.8730000000000002</v>
      </c>
      <c r="S221" s="22">
        <v>2.3896000000000002</v>
      </c>
      <c r="T221" s="22">
        <v>2.2370999999999999</v>
      </c>
      <c r="U221" s="22">
        <v>2.1587000000000001</v>
      </c>
      <c r="V221" s="22">
        <v>2.9128694584999999</v>
      </c>
      <c r="W221" s="22">
        <v>2.5526166324999999</v>
      </c>
      <c r="X221" s="22">
        <v>2.3497991356000001</v>
      </c>
      <c r="Y221" s="22">
        <v>2.2080123496000001</v>
      </c>
      <c r="Z221" s="22" t="s">
        <v>551</v>
      </c>
      <c r="AA221" s="22" t="s">
        <v>551</v>
      </c>
      <c r="AB221" s="22" t="s">
        <v>551</v>
      </c>
      <c r="AC221" s="22">
        <v>68.099817513600001</v>
      </c>
      <c r="AD221" s="24" t="s">
        <v>552</v>
      </c>
      <c r="AE221" s="24">
        <v>0.2492895789</v>
      </c>
      <c r="AF221" s="25">
        <v>7.3300000000000004E-2</v>
      </c>
      <c r="AG221" t="s">
        <v>482</v>
      </c>
      <c r="AH221" s="22">
        <v>102.9515860866</v>
      </c>
      <c r="AI221" s="22">
        <v>60.392309314099997</v>
      </c>
      <c r="AJ221" s="24">
        <v>-29.8507462687</v>
      </c>
      <c r="AK221" s="26">
        <v>24066300</v>
      </c>
      <c r="AL221" s="26">
        <v>18520600</v>
      </c>
      <c r="AM221" s="26">
        <v>16259900</v>
      </c>
      <c r="AN221" s="30">
        <v>63842301</v>
      </c>
      <c r="AO221" s="30">
        <v>49226678</v>
      </c>
      <c r="AP221" s="30">
        <v>43104131.5</v>
      </c>
      <c r="AQ221" s="23" t="s">
        <v>564</v>
      </c>
      <c r="AR221" s="24" t="s">
        <v>555</v>
      </c>
      <c r="AS221" s="24" t="s">
        <v>555</v>
      </c>
      <c r="AT221" s="27">
        <v>0.67320000000000002</v>
      </c>
      <c r="AU221" s="27">
        <v>0.35570000000000002</v>
      </c>
      <c r="AV221" s="27">
        <v>0.1246</v>
      </c>
      <c r="AW221" s="29">
        <v>2338560</v>
      </c>
      <c r="AX221" s="30">
        <v>-7859509.9996999996</v>
      </c>
      <c r="AY221" s="30">
        <v>-11466239.999700001</v>
      </c>
      <c r="AZ221" s="30">
        <v>-11935319.999700001</v>
      </c>
      <c r="BA221" s="30">
        <v>-5078259.9996999996</v>
      </c>
      <c r="BB221">
        <v>0.02</v>
      </c>
      <c r="BC221" s="25">
        <v>1.2</v>
      </c>
      <c r="BD221">
        <v>171.5</v>
      </c>
      <c r="BE221">
        <v>0</v>
      </c>
      <c r="BF221">
        <v>5.359375</v>
      </c>
      <c r="BG221">
        <v>0</v>
      </c>
    </row>
    <row r="222" spans="1:59" x14ac:dyDescent="0.35">
      <c r="A222" t="s">
        <v>337</v>
      </c>
      <c r="B222" s="31">
        <v>6</v>
      </c>
      <c r="C222" s="31">
        <v>0</v>
      </c>
      <c r="D222" s="32">
        <v>0</v>
      </c>
      <c r="E222" s="31">
        <v>6</v>
      </c>
      <c r="F222" s="18">
        <v>5.9</v>
      </c>
      <c r="G222" s="20">
        <v>6.08</v>
      </c>
      <c r="H222">
        <v>6</v>
      </c>
      <c r="I222" s="16">
        <v>136000</v>
      </c>
      <c r="J222" s="16">
        <v>817711</v>
      </c>
      <c r="K222" s="35">
        <v>-357054</v>
      </c>
      <c r="L222">
        <v>7.8</v>
      </c>
      <c r="M222">
        <v>4.7</v>
      </c>
      <c r="N222">
        <v>5.8</v>
      </c>
      <c r="O222">
        <v>5.56</v>
      </c>
      <c r="P222">
        <v>6.04</v>
      </c>
      <c r="Q222">
        <v>6.36</v>
      </c>
      <c r="R222" s="23">
        <v>6.1210000000000004</v>
      </c>
      <c r="S222" s="23">
        <v>6.4210000000000003</v>
      </c>
      <c r="T222" s="23">
        <v>6.5129999999999999</v>
      </c>
      <c r="U222" s="23">
        <v>6.4485000000000001</v>
      </c>
      <c r="V222" s="23">
        <v>6.1134559060000004</v>
      </c>
      <c r="W222" s="23">
        <v>6.3192473615999996</v>
      </c>
      <c r="X222" s="23">
        <v>6.4115563343000002</v>
      </c>
      <c r="Y222" s="23">
        <v>6.1887186554999998</v>
      </c>
      <c r="Z222" s="23" t="s">
        <v>480</v>
      </c>
      <c r="AA222" s="23" t="s">
        <v>480</v>
      </c>
      <c r="AB222" s="24" t="s">
        <v>558</v>
      </c>
      <c r="AC222" s="23">
        <v>39.180407130900001</v>
      </c>
      <c r="AD222" s="24" t="s">
        <v>552</v>
      </c>
      <c r="AE222" s="24">
        <v>-0.14120588370000001</v>
      </c>
      <c r="AF222" s="25">
        <v>2.5700000000000001E-2</v>
      </c>
      <c r="AG222" t="s">
        <v>481</v>
      </c>
      <c r="AH222" s="23">
        <v>-61.496099127999997</v>
      </c>
      <c r="AI222" s="24">
        <v>34.482758620699997</v>
      </c>
      <c r="AJ222" s="24">
        <v>-65.517241379300003</v>
      </c>
      <c r="AK222" s="36">
        <v>115460</v>
      </c>
      <c r="AL222" s="36">
        <v>83467</v>
      </c>
      <c r="AM222" s="36">
        <v>75105</v>
      </c>
      <c r="AN222" s="29">
        <v>686270.1</v>
      </c>
      <c r="AO222" s="29">
        <v>497727.4</v>
      </c>
      <c r="AP222" s="29">
        <v>451452.3</v>
      </c>
      <c r="AQ222" s="24" t="s">
        <v>562</v>
      </c>
      <c r="AR222" s="24" t="s">
        <v>555</v>
      </c>
      <c r="AS222" s="24" t="s">
        <v>555</v>
      </c>
      <c r="AT222" s="28">
        <v>-0.1176</v>
      </c>
      <c r="AU222" s="28">
        <v>-4.7600000000000003E-2</v>
      </c>
      <c r="AV222" s="27">
        <v>3.4500000000000003E-2</v>
      </c>
      <c r="AW222" s="29">
        <v>83946</v>
      </c>
      <c r="AX222" s="30">
        <v>-108434</v>
      </c>
      <c r="AY222" s="29">
        <v>1202922.9998999999</v>
      </c>
      <c r="AZ222" s="30">
        <v>-26944894.000100002</v>
      </c>
      <c r="BA222" s="29">
        <v>327264802.99949998</v>
      </c>
      <c r="BB222">
        <v>0.59</v>
      </c>
      <c r="BC222" s="25">
        <v>0.40479999999999999</v>
      </c>
      <c r="BD222">
        <v>10.1694915254</v>
      </c>
      <c r="BE222">
        <v>0</v>
      </c>
      <c r="BF222">
        <v>1.7142857143000001</v>
      </c>
      <c r="BG222">
        <v>0</v>
      </c>
    </row>
    <row r="223" spans="1:59" x14ac:dyDescent="0.35">
      <c r="A223" t="s">
        <v>651</v>
      </c>
      <c r="B223" s="18">
        <v>2.33</v>
      </c>
      <c r="C223" s="18">
        <v>-0.17</v>
      </c>
      <c r="D223" s="19">
        <v>-6.8000000000000005E-2</v>
      </c>
      <c r="E223" s="18">
        <v>2.4</v>
      </c>
      <c r="F223" s="18">
        <v>2.3199999999999998</v>
      </c>
      <c r="G223" s="18">
        <v>2.4</v>
      </c>
      <c r="H223">
        <v>2.5</v>
      </c>
      <c r="I223" s="16">
        <v>177000</v>
      </c>
      <c r="J223" s="16">
        <v>417330</v>
      </c>
      <c r="K223" s="21">
        <v>47400</v>
      </c>
      <c r="L223">
        <v>3.3</v>
      </c>
      <c r="M223">
        <v>1.88</v>
      </c>
      <c r="N223">
        <v>2.02</v>
      </c>
      <c r="O223">
        <v>1.94</v>
      </c>
      <c r="P223">
        <v>2.74</v>
      </c>
      <c r="Q223">
        <v>2.84</v>
      </c>
      <c r="R223" s="22">
        <v>2.2044999999999999</v>
      </c>
      <c r="S223" s="22">
        <v>2.1522000000000001</v>
      </c>
      <c r="T223" s="22">
        <v>2.2692000000000001</v>
      </c>
      <c r="U223" s="23">
        <v>2.45865</v>
      </c>
      <c r="V223" s="22">
        <v>2.2145990061999998</v>
      </c>
      <c r="W223" s="22">
        <v>2.2048024738000001</v>
      </c>
      <c r="X223" s="22">
        <v>2.2748620255000001</v>
      </c>
      <c r="Y223" s="23">
        <v>2.4417351521000001</v>
      </c>
      <c r="Z223" s="24" t="s">
        <v>558</v>
      </c>
      <c r="AA223" s="24" t="s">
        <v>558</v>
      </c>
      <c r="AB223" s="23" t="s">
        <v>480</v>
      </c>
      <c r="AC223" s="23">
        <v>55.747037229199996</v>
      </c>
      <c r="AD223" s="24" t="s">
        <v>552</v>
      </c>
      <c r="AE223" s="24">
        <v>7.9944238000000008E-3</v>
      </c>
      <c r="AF223" s="25">
        <v>6.8500000000000005E-2</v>
      </c>
      <c r="AG223" t="s">
        <v>482</v>
      </c>
      <c r="AH223" s="22">
        <v>85.257354947899998</v>
      </c>
      <c r="AI223" s="22">
        <v>45.238095238100001</v>
      </c>
      <c r="AJ223" s="23">
        <v>-66.326530612200003</v>
      </c>
      <c r="AK223" s="26">
        <v>339100</v>
      </c>
      <c r="AL223" s="26">
        <v>258133</v>
      </c>
      <c r="AM223" s="26">
        <v>201950</v>
      </c>
      <c r="AN223" s="30">
        <v>882990</v>
      </c>
      <c r="AO223" s="30">
        <v>658594.66666666605</v>
      </c>
      <c r="AP223" s="30">
        <v>513263.5</v>
      </c>
      <c r="AQ223" s="23" t="s">
        <v>553</v>
      </c>
      <c r="AR223" s="24" t="s">
        <v>555</v>
      </c>
      <c r="AS223" s="24" t="s">
        <v>555</v>
      </c>
      <c r="AT223" s="27">
        <v>0.1535</v>
      </c>
      <c r="AU223" s="27">
        <v>7.8700000000000006E-2</v>
      </c>
      <c r="AV223" s="27">
        <v>0.14779999999999999</v>
      </c>
      <c r="AW223" s="29">
        <v>323499.99939999997</v>
      </c>
      <c r="AX223" s="29">
        <v>276810.99939999997</v>
      </c>
      <c r="AY223" s="29">
        <v>191710.9994</v>
      </c>
      <c r="AZ223" s="29">
        <v>191930.9994</v>
      </c>
      <c r="BA223" s="29">
        <v>133960.9993</v>
      </c>
      <c r="BB223">
        <v>-0.08</v>
      </c>
      <c r="BC223" s="25">
        <v>0.33329999999999999</v>
      </c>
      <c r="BD223">
        <v>-29.125</v>
      </c>
      <c r="BE223">
        <v>0</v>
      </c>
      <c r="BF223">
        <v>3.5846153846000002</v>
      </c>
      <c r="BG223">
        <v>0</v>
      </c>
    </row>
    <row r="224" spans="1:59" x14ac:dyDescent="0.35">
      <c r="A224" t="s">
        <v>637</v>
      </c>
      <c r="B224" s="31">
        <v>8.1999999999999993</v>
      </c>
      <c r="C224" s="31">
        <v>0</v>
      </c>
      <c r="D224" s="32">
        <v>0</v>
      </c>
      <c r="E224" s="31">
        <v>8.1999999999999993</v>
      </c>
      <c r="F224" s="31">
        <v>8.1999999999999993</v>
      </c>
      <c r="G224" s="31">
        <v>8.1999999999999993</v>
      </c>
      <c r="H224">
        <v>8.1999999999999993</v>
      </c>
      <c r="I224" s="16">
        <v>3000</v>
      </c>
      <c r="J224" s="16">
        <v>24600</v>
      </c>
      <c r="K224" s="31">
        <v>0</v>
      </c>
      <c r="L224">
        <v>10.9</v>
      </c>
      <c r="M224">
        <v>7.7</v>
      </c>
      <c r="N224">
        <v>8.1</v>
      </c>
      <c r="O224">
        <v>7.7</v>
      </c>
      <c r="P224">
        <v>8.2100000000000009</v>
      </c>
      <c r="Q224">
        <v>10.199999999999999</v>
      </c>
      <c r="R224" s="23">
        <v>8.8234999999999992</v>
      </c>
      <c r="S224" s="23">
        <v>8.4626000000000001</v>
      </c>
      <c r="T224" s="23">
        <v>8.6754999999999995</v>
      </c>
      <c r="U224" s="23">
        <v>8.8912499999999994</v>
      </c>
      <c r="V224" s="23">
        <v>8.6097055870000005</v>
      </c>
      <c r="W224" s="23">
        <v>8.6179320042000001</v>
      </c>
      <c r="X224" s="23">
        <v>8.6935297903999995</v>
      </c>
      <c r="Y224" s="23">
        <v>8.8842795256000002</v>
      </c>
      <c r="Z224" s="23" t="s">
        <v>480</v>
      </c>
      <c r="AA224" s="22" t="s">
        <v>551</v>
      </c>
      <c r="AB224" s="24" t="s">
        <v>558</v>
      </c>
      <c r="AC224" s="23">
        <v>42.534402198999999</v>
      </c>
      <c r="AD224" s="24" t="s">
        <v>552</v>
      </c>
      <c r="AE224" s="23">
        <v>4.0696049800000002E-2</v>
      </c>
      <c r="AF224" s="25">
        <v>4.3499999999999997E-2</v>
      </c>
      <c r="AG224" t="s">
        <v>552</v>
      </c>
      <c r="AH224" s="23">
        <v>-86.127639715300006</v>
      </c>
      <c r="AI224" s="24">
        <v>0</v>
      </c>
      <c r="AJ224" s="24">
        <v>-100</v>
      </c>
      <c r="AK224" s="26">
        <v>6710</v>
      </c>
      <c r="AL224" s="26">
        <v>8560</v>
      </c>
      <c r="AM224" s="26">
        <v>33180</v>
      </c>
      <c r="AN224" s="30">
        <v>56003.3</v>
      </c>
      <c r="AO224" s="30">
        <v>74783.533333333296</v>
      </c>
      <c r="AP224" s="30">
        <v>271701.15000000002</v>
      </c>
      <c r="AQ224" s="22" t="s">
        <v>556</v>
      </c>
      <c r="AR224" s="22" t="s">
        <v>557</v>
      </c>
      <c r="AS224" s="22" t="s">
        <v>569</v>
      </c>
      <c r="AT224" s="28">
        <v>-8.7900000000000006E-2</v>
      </c>
      <c r="AU224" s="28">
        <v>-0.1258</v>
      </c>
      <c r="AV224" s="33">
        <v>0</v>
      </c>
      <c r="AW224" s="30">
        <v>-57409.999900000003</v>
      </c>
      <c r="AX224" s="30">
        <v>-37291.999900000003</v>
      </c>
      <c r="AY224" s="30">
        <v>-29281.999899999999</v>
      </c>
      <c r="AZ224" s="30">
        <v>-908698.99959999998</v>
      </c>
      <c r="BA224" s="30">
        <v>-85196165.999599993</v>
      </c>
      <c r="BB224">
        <v>0.85</v>
      </c>
      <c r="BC224" s="25">
        <v>18</v>
      </c>
      <c r="BD224">
        <v>9.6470588235000001</v>
      </c>
      <c r="BE224">
        <v>0</v>
      </c>
      <c r="BF224">
        <v>1.2405446293</v>
      </c>
      <c r="BG224">
        <v>0</v>
      </c>
    </row>
    <row r="225" spans="1:59" x14ac:dyDescent="0.35">
      <c r="A225" t="s">
        <v>638</v>
      </c>
      <c r="B225" s="35">
        <v>1034</v>
      </c>
      <c r="C225" s="18">
        <v>-2</v>
      </c>
      <c r="D225" s="19">
        <v>-1.9E-3</v>
      </c>
      <c r="E225" s="35">
        <v>1034</v>
      </c>
      <c r="F225" s="35">
        <v>1034</v>
      </c>
      <c r="G225" s="35">
        <v>1034</v>
      </c>
      <c r="H225" s="16">
        <v>1036</v>
      </c>
      <c r="I225">
        <v>300</v>
      </c>
      <c r="J225" s="16">
        <v>310200</v>
      </c>
      <c r="K225" s="31">
        <v>0</v>
      </c>
      <c r="L225" s="16">
        <v>1090</v>
      </c>
      <c r="M225">
        <v>990</v>
      </c>
      <c r="N225" s="16">
        <v>1012</v>
      </c>
      <c r="O225">
        <v>995</v>
      </c>
      <c r="P225" s="16">
        <v>1041</v>
      </c>
      <c r="Q225" s="16">
        <v>1072.5</v>
      </c>
      <c r="R225" s="30">
        <v>1051.1500000000001</v>
      </c>
      <c r="S225" s="30">
        <v>1056.56</v>
      </c>
      <c r="T225" s="30">
        <v>1049.01</v>
      </c>
      <c r="U225" s="30">
        <v>1057.0350000000001</v>
      </c>
      <c r="V225" s="30">
        <v>1048.4726265897</v>
      </c>
      <c r="W225" s="30">
        <v>1051.8809490727001</v>
      </c>
      <c r="X225" s="30">
        <v>1053.2091766514</v>
      </c>
      <c r="Y225" s="30">
        <v>1054.9066019529</v>
      </c>
      <c r="Z225" s="23" t="s">
        <v>480</v>
      </c>
      <c r="AA225" s="24" t="s">
        <v>558</v>
      </c>
      <c r="AB225" s="24" t="s">
        <v>558</v>
      </c>
      <c r="AC225" s="23">
        <v>39.951150419900003</v>
      </c>
      <c r="AD225" s="24" t="s">
        <v>552</v>
      </c>
      <c r="AE225" s="23">
        <v>-2.3160795539999999</v>
      </c>
      <c r="AF225" s="25">
        <v>8.8000000000000005E-3</v>
      </c>
      <c r="AG225" t="s">
        <v>481</v>
      </c>
      <c r="AH225" s="23">
        <v>-116.0574255037</v>
      </c>
      <c r="AI225" s="24">
        <v>58.333333333299997</v>
      </c>
      <c r="AJ225" s="24">
        <v>-45</v>
      </c>
      <c r="AK225" s="26">
        <v>1641</v>
      </c>
      <c r="AL225" s="26">
        <v>1296</v>
      </c>
      <c r="AM225" s="26">
        <v>1192</v>
      </c>
      <c r="AN225" s="30">
        <v>1697449</v>
      </c>
      <c r="AO225" s="30">
        <v>1344302.66666666</v>
      </c>
      <c r="AP225" s="30">
        <v>1239199.25</v>
      </c>
      <c r="AQ225" s="22" t="s">
        <v>556</v>
      </c>
      <c r="AR225" s="22" t="s">
        <v>572</v>
      </c>
      <c r="AS225" s="24" t="s">
        <v>555</v>
      </c>
      <c r="AT225" s="28">
        <v>-2.4500000000000001E-2</v>
      </c>
      <c r="AU225" s="28">
        <v>-1.34E-2</v>
      </c>
      <c r="AV225" s="28">
        <v>-6.7000000000000002E-3</v>
      </c>
      <c r="AW225" s="24">
        <v>0</v>
      </c>
      <c r="AX225" s="30">
        <v>-2087435</v>
      </c>
      <c r="AY225" s="30">
        <v>-2087435</v>
      </c>
      <c r="AZ225" s="30">
        <v>-2087435</v>
      </c>
      <c r="BA225" s="30">
        <v>-17302190</v>
      </c>
      <c r="BB225">
        <v>0</v>
      </c>
      <c r="BC225" s="25">
        <v>0</v>
      </c>
      <c r="BD225">
        <v>0</v>
      </c>
      <c r="BE225">
        <v>0</v>
      </c>
      <c r="BF225">
        <v>0</v>
      </c>
      <c r="BG225">
        <v>0</v>
      </c>
    </row>
    <row r="226" spans="1:59" x14ac:dyDescent="0.35">
      <c r="A226" t="s">
        <v>450</v>
      </c>
      <c r="B226" s="35">
        <v>1100</v>
      </c>
      <c r="C226" s="18">
        <v>-75</v>
      </c>
      <c r="D226" s="19">
        <v>-6.3799999999999996E-2</v>
      </c>
      <c r="E226" s="35">
        <v>1100</v>
      </c>
      <c r="F226" s="35">
        <v>1100</v>
      </c>
      <c r="G226" s="35">
        <v>1100</v>
      </c>
      <c r="H226" s="16">
        <v>1175</v>
      </c>
      <c r="I226" s="16">
        <v>2000</v>
      </c>
      <c r="J226" s="16">
        <v>2200000</v>
      </c>
      <c r="K226" s="31">
        <v>0</v>
      </c>
      <c r="L226" s="16">
        <v>1178</v>
      </c>
      <c r="M226" s="16">
        <v>1000</v>
      </c>
      <c r="N226" s="16">
        <v>1098</v>
      </c>
      <c r="O226" s="16">
        <v>1000</v>
      </c>
      <c r="P226" s="16">
        <v>1175</v>
      </c>
      <c r="Q226" s="16">
        <v>1229.5</v>
      </c>
      <c r="R226" s="30">
        <v>1119.4000000000001</v>
      </c>
      <c r="S226" s="30">
        <v>1133.92</v>
      </c>
      <c r="T226" s="30">
        <v>1124.3699999999999</v>
      </c>
      <c r="U226" s="30">
        <v>1124.0650000000001</v>
      </c>
      <c r="V226" s="30">
        <v>1124.9522511204</v>
      </c>
      <c r="W226" s="30">
        <v>1127.6614221356999</v>
      </c>
      <c r="X226" s="30">
        <v>1127.7722243753999</v>
      </c>
      <c r="Y226" s="30">
        <v>1120.7469826398001</v>
      </c>
      <c r="Z226" s="24" t="s">
        <v>558</v>
      </c>
      <c r="AA226" s="24" t="s">
        <v>558</v>
      </c>
      <c r="AB226" s="24" t="s">
        <v>558</v>
      </c>
      <c r="AC226" s="23">
        <v>43.6927382067</v>
      </c>
      <c r="AD226" s="24" t="s">
        <v>552</v>
      </c>
      <c r="AE226" s="22">
        <v>-4.1373330722999997</v>
      </c>
      <c r="AF226" s="25">
        <v>1.72E-2</v>
      </c>
      <c r="AG226" t="s">
        <v>481</v>
      </c>
      <c r="AH226" s="23">
        <v>-70.452071885500004</v>
      </c>
      <c r="AI226" s="23">
        <v>55.495430495400001</v>
      </c>
      <c r="AJ226" s="23">
        <v>-97.402597402599994</v>
      </c>
      <c r="AK226" s="22">
        <v>353</v>
      </c>
      <c r="AL226" s="22">
        <v>320</v>
      </c>
      <c r="AM226" s="22">
        <v>789</v>
      </c>
      <c r="AN226" s="29">
        <v>391122</v>
      </c>
      <c r="AO226" s="29">
        <v>353872</v>
      </c>
      <c r="AP226" s="29">
        <v>868590.5</v>
      </c>
      <c r="AQ226" s="22" t="s">
        <v>556</v>
      </c>
      <c r="AR226" s="24" t="s">
        <v>555</v>
      </c>
      <c r="AS226" s="22" t="s">
        <v>569</v>
      </c>
      <c r="AT226" s="28">
        <v>-3.5099999999999999E-2</v>
      </c>
      <c r="AU226" s="27">
        <v>1.8E-3</v>
      </c>
      <c r="AV226" s="28">
        <v>-6.3799999999999996E-2</v>
      </c>
      <c r="AW226" s="29">
        <v>5875</v>
      </c>
      <c r="AX226" s="29">
        <v>5875</v>
      </c>
      <c r="AY226" s="29">
        <v>5875</v>
      </c>
      <c r="AZ226" s="29">
        <v>2900</v>
      </c>
      <c r="BA226" s="30">
        <v>-16248345</v>
      </c>
      <c r="BB226">
        <v>0</v>
      </c>
      <c r="BC226" s="25">
        <v>0</v>
      </c>
      <c r="BD226">
        <v>0</v>
      </c>
      <c r="BE226">
        <v>0</v>
      </c>
      <c r="BF226">
        <v>0</v>
      </c>
      <c r="BG226">
        <v>0</v>
      </c>
    </row>
    <row r="227" spans="1:59" x14ac:dyDescent="0.35">
      <c r="A227" t="s">
        <v>593</v>
      </c>
      <c r="B227" s="18">
        <v>1.1399999999999999</v>
      </c>
      <c r="C227" s="18">
        <v>-0.01</v>
      </c>
      <c r="D227" s="19">
        <v>-8.6999999999999994E-3</v>
      </c>
      <c r="E227" s="18">
        <v>1.1299999999999999</v>
      </c>
      <c r="F227" s="18">
        <v>1.1299999999999999</v>
      </c>
      <c r="G227" s="31">
        <v>1.1499999999999999</v>
      </c>
      <c r="H227">
        <v>1.1499999999999999</v>
      </c>
      <c r="I227" s="16">
        <v>116000</v>
      </c>
      <c r="J227" s="16">
        <v>131570</v>
      </c>
      <c r="K227" s="21">
        <v>10170</v>
      </c>
      <c r="L227">
        <v>1.98</v>
      </c>
      <c r="M227">
        <v>0.76</v>
      </c>
      <c r="N227">
        <v>1.1200000000000001</v>
      </c>
      <c r="O227">
        <v>1.04</v>
      </c>
      <c r="P227">
        <v>1.2</v>
      </c>
      <c r="Q227">
        <v>1.5</v>
      </c>
      <c r="R227" s="23">
        <v>1.2435</v>
      </c>
      <c r="S227" s="23">
        <v>1.2036</v>
      </c>
      <c r="T227" s="23">
        <v>1.2683</v>
      </c>
      <c r="U227" s="23">
        <v>1.1657500000000001</v>
      </c>
      <c r="V227" s="23">
        <v>1.2075386583000001</v>
      </c>
      <c r="W227" s="23">
        <v>1.2194695525999999</v>
      </c>
      <c r="X227" s="23">
        <v>1.2127721272</v>
      </c>
      <c r="Y227" s="23">
        <v>1.2110370257</v>
      </c>
      <c r="Z227" s="23" t="s">
        <v>480</v>
      </c>
      <c r="AA227" s="22" t="s">
        <v>551</v>
      </c>
      <c r="AB227" s="23" t="s">
        <v>480</v>
      </c>
      <c r="AC227" s="23">
        <v>42.1211597665</v>
      </c>
      <c r="AD227" s="24" t="s">
        <v>552</v>
      </c>
      <c r="AE227" s="24">
        <v>-1.13036686E-2</v>
      </c>
      <c r="AF227" s="25">
        <v>6.6600000000000006E-2</v>
      </c>
      <c r="AG227" t="s">
        <v>482</v>
      </c>
      <c r="AH227" s="23">
        <v>-86.756077116499995</v>
      </c>
      <c r="AI227" s="24">
        <v>22.299382716</v>
      </c>
      <c r="AJ227" s="24">
        <v>-77.777777777799997</v>
      </c>
      <c r="AK227" s="26">
        <v>201200</v>
      </c>
      <c r="AL227" s="26">
        <v>252467</v>
      </c>
      <c r="AM227" s="26">
        <v>726850</v>
      </c>
      <c r="AN227" s="30">
        <v>176822</v>
      </c>
      <c r="AO227" s="30">
        <v>263445.33333333302</v>
      </c>
      <c r="AP227" s="30">
        <v>976095</v>
      </c>
      <c r="AQ227" s="24" t="s">
        <v>555</v>
      </c>
      <c r="AR227" s="24" t="s">
        <v>555</v>
      </c>
      <c r="AS227" s="24" t="s">
        <v>555</v>
      </c>
      <c r="AT227" s="28">
        <v>-8.6999999999999994E-3</v>
      </c>
      <c r="AU227" s="28">
        <v>-0.1231</v>
      </c>
      <c r="AV227" s="28">
        <v>-2.5600000000000001E-2</v>
      </c>
      <c r="AW227" s="29">
        <v>10170</v>
      </c>
      <c r="AX227" s="29">
        <v>10170</v>
      </c>
      <c r="AY227" s="30">
        <v>-75930</v>
      </c>
      <c r="AZ227" s="30">
        <v>-552209.99990000005</v>
      </c>
      <c r="BA227" s="30">
        <v>-248449.9999</v>
      </c>
      <c r="BB227">
        <v>-0.35</v>
      </c>
      <c r="BC227" s="25">
        <v>-1.1724000000000001</v>
      </c>
      <c r="BD227">
        <v>-3.2571428570999998</v>
      </c>
      <c r="BE227">
        <v>0</v>
      </c>
      <c r="BF227">
        <v>6.7058823528999998</v>
      </c>
      <c r="BG227">
        <v>0</v>
      </c>
    </row>
    <row r="228" spans="1:59" x14ac:dyDescent="0.35">
      <c r="A228" t="s">
        <v>339</v>
      </c>
      <c r="B228" s="20">
        <v>4.72</v>
      </c>
      <c r="C228" s="20">
        <v>0.22</v>
      </c>
      <c r="D228" s="34">
        <v>4.8899999999999999E-2</v>
      </c>
      <c r="E228" s="20">
        <v>4.5199999999999996</v>
      </c>
      <c r="F228" s="20">
        <v>4.5199999999999996</v>
      </c>
      <c r="G228" s="20">
        <v>4.74</v>
      </c>
      <c r="H228">
        <v>4.5</v>
      </c>
      <c r="I228" s="16">
        <v>4302000</v>
      </c>
      <c r="J228" s="16">
        <v>20171030</v>
      </c>
      <c r="K228" s="21">
        <v>323300</v>
      </c>
      <c r="L228">
        <v>7.41</v>
      </c>
      <c r="M228">
        <v>3.78</v>
      </c>
      <c r="N228">
        <v>3.84</v>
      </c>
      <c r="O228">
        <v>3.28</v>
      </c>
      <c r="P228">
        <v>4.7300000000000004</v>
      </c>
      <c r="Q228">
        <v>5.36</v>
      </c>
      <c r="R228" s="22">
        <v>4.5149999999999997</v>
      </c>
      <c r="S228" s="23">
        <v>5.1154000000000002</v>
      </c>
      <c r="T228" s="23">
        <v>5.8630000000000004</v>
      </c>
      <c r="U228" s="23">
        <v>5.2190500000000002</v>
      </c>
      <c r="V228" s="22">
        <v>4.4944329733000004</v>
      </c>
      <c r="W228" s="23">
        <v>5.0033047067999998</v>
      </c>
      <c r="X228" s="23">
        <v>5.3136782704999996</v>
      </c>
      <c r="Y228" s="23">
        <v>5.1673771436999996</v>
      </c>
      <c r="Z228" s="23" t="s">
        <v>480</v>
      </c>
      <c r="AA228" s="23" t="s">
        <v>480</v>
      </c>
      <c r="AB228" s="23" t="s">
        <v>480</v>
      </c>
      <c r="AC228" s="22">
        <v>52.3271323596</v>
      </c>
      <c r="AD228" s="24" t="s">
        <v>552</v>
      </c>
      <c r="AE228" s="24">
        <v>-0.3082115299</v>
      </c>
      <c r="AF228" s="25">
        <v>5.2600000000000001E-2</v>
      </c>
      <c r="AG228" t="s">
        <v>482</v>
      </c>
      <c r="AH228" s="24">
        <v>26.178334106000001</v>
      </c>
      <c r="AI228" s="22">
        <v>66.850183516800001</v>
      </c>
      <c r="AJ228" s="22">
        <v>-12.962962963000001</v>
      </c>
      <c r="AK228" s="36">
        <v>1788000</v>
      </c>
      <c r="AL228" s="36">
        <v>1488867</v>
      </c>
      <c r="AM228" s="36">
        <v>1643915</v>
      </c>
      <c r="AN228" s="29">
        <v>6740760</v>
      </c>
      <c r="AO228" s="29">
        <v>5835863.3333333302</v>
      </c>
      <c r="AP228" s="29">
        <v>7072734.8499999996</v>
      </c>
      <c r="AQ228" s="22" t="s">
        <v>566</v>
      </c>
      <c r="AR228" s="24" t="s">
        <v>555</v>
      </c>
      <c r="AS228" s="22" t="s">
        <v>569</v>
      </c>
      <c r="AT228" s="28">
        <v>-0.17480000000000001</v>
      </c>
      <c r="AU228" s="28">
        <v>-8.3999999999999995E-3</v>
      </c>
      <c r="AV228" s="27">
        <v>0.2072</v>
      </c>
      <c r="AW228" s="29">
        <v>696240</v>
      </c>
      <c r="AX228" s="30">
        <v>-84880.000100000005</v>
      </c>
      <c r="AY228" s="30">
        <v>-4137443.0000999998</v>
      </c>
      <c r="AZ228" s="30">
        <v>-12693868.000299999</v>
      </c>
      <c r="BA228" s="29">
        <v>75091100.000100002</v>
      </c>
      <c r="BB228">
        <v>0.08</v>
      </c>
      <c r="BC228" s="25">
        <v>-0.5</v>
      </c>
      <c r="BD228">
        <v>59</v>
      </c>
      <c r="BE228">
        <v>0</v>
      </c>
      <c r="BF228">
        <v>8.1379310344999993</v>
      </c>
      <c r="BG228">
        <v>0</v>
      </c>
    </row>
    <row r="229" spans="1:59" x14ac:dyDescent="0.35">
      <c r="A229" t="s">
        <v>492</v>
      </c>
      <c r="B229" s="35">
        <v>3903.49</v>
      </c>
      <c r="C229" s="18">
        <v>-54.67</v>
      </c>
      <c r="D229" s="19">
        <v>-1.38E-2</v>
      </c>
      <c r="E229" s="35">
        <v>3946.2</v>
      </c>
      <c r="F229" s="35">
        <v>3865.99</v>
      </c>
      <c r="G229" s="35">
        <v>3946.22</v>
      </c>
      <c r="H229" s="16">
        <v>3958.16</v>
      </c>
      <c r="I229" s="16">
        <v>348799771</v>
      </c>
      <c r="J229" s="16">
        <v>1330098630.99</v>
      </c>
      <c r="K229" s="35">
        <v>-153383869</v>
      </c>
      <c r="L229" s="16">
        <v>4144.3100000000004</v>
      </c>
      <c r="M229" s="16">
        <v>3125.93</v>
      </c>
      <c r="N229" s="16">
        <v>3855.06</v>
      </c>
      <c r="O229" s="16">
        <v>3717.15</v>
      </c>
      <c r="P229" s="16">
        <v>3960.5</v>
      </c>
      <c r="Q229" s="16">
        <v>4135.6400000000003</v>
      </c>
      <c r="R229" s="30">
        <v>3949.4065000000001</v>
      </c>
      <c r="S229" s="30">
        <v>3967.1923999999999</v>
      </c>
      <c r="T229" s="30">
        <v>3934.8604999999998</v>
      </c>
      <c r="U229" s="29">
        <v>3814.5057499999998</v>
      </c>
      <c r="V229" s="29">
        <v>3714.8378376413998</v>
      </c>
      <c r="W229" s="29">
        <v>3827.3452008600998</v>
      </c>
      <c r="X229" s="29">
        <v>3845.1789619584001</v>
      </c>
      <c r="Y229" s="29">
        <v>3762.8377241728999</v>
      </c>
      <c r="Z229" s="23" t="s">
        <v>480</v>
      </c>
      <c r="AA229" s="24" t="s">
        <v>558</v>
      </c>
      <c r="AB229" s="24" t="s">
        <v>558</v>
      </c>
      <c r="AC229" s="23">
        <v>51.328713957799998</v>
      </c>
      <c r="AD229" s="24" t="s">
        <v>552</v>
      </c>
      <c r="AE229" s="22">
        <v>-128.07795737110001</v>
      </c>
      <c r="AF229" s="25">
        <v>0.1177</v>
      </c>
      <c r="AG229" t="s">
        <v>482</v>
      </c>
      <c r="AH229" s="24">
        <v>-35.701471556500003</v>
      </c>
      <c r="AI229" s="23">
        <v>84.996312837700003</v>
      </c>
      <c r="AJ229" s="23">
        <v>-40.582229949599999</v>
      </c>
      <c r="AK229" s="36">
        <v>317467221</v>
      </c>
      <c r="AL229" s="36">
        <v>294312764</v>
      </c>
      <c r="AM229" s="36">
        <v>279856054</v>
      </c>
      <c r="AN229" s="29">
        <v>1275133054.211</v>
      </c>
      <c r="AO229" s="29">
        <v>1481814686.4219999</v>
      </c>
      <c r="AP229" s="29">
        <v>1556757923.5895</v>
      </c>
      <c r="AQ229" s="24" t="s">
        <v>555</v>
      </c>
      <c r="AR229" s="24" t="s">
        <v>555</v>
      </c>
      <c r="AS229" s="24" t="s">
        <v>555</v>
      </c>
      <c r="AT229" s="28">
        <v>-1.8800000000000001E-2</v>
      </c>
      <c r="AU229" s="28">
        <v>-9.1999999999999998E-3</v>
      </c>
      <c r="AV229" s="27">
        <v>4.7000000000000002E-3</v>
      </c>
      <c r="AW229" s="30">
        <v>-214824269.99950001</v>
      </c>
      <c r="AX229" s="30">
        <v>-3386400709.9998002</v>
      </c>
      <c r="AY229" s="30">
        <v>-5132288925.9998999</v>
      </c>
      <c r="AZ229" s="30">
        <v>-4788606352.9975996</v>
      </c>
      <c r="BA229" s="30">
        <v>-13926774165.498501</v>
      </c>
      <c r="BB229">
        <v>0</v>
      </c>
      <c r="BC229" s="25">
        <v>0</v>
      </c>
      <c r="BD229">
        <v>0</v>
      </c>
      <c r="BE229">
        <v>0</v>
      </c>
      <c r="BF229">
        <v>0</v>
      </c>
      <c r="BG229">
        <v>0</v>
      </c>
    </row>
    <row r="230" spans="1:59" x14ac:dyDescent="0.35">
      <c r="A230" t="s">
        <v>341</v>
      </c>
      <c r="B230" s="20">
        <v>85.35</v>
      </c>
      <c r="C230" s="20">
        <v>0.15</v>
      </c>
      <c r="D230" s="34">
        <v>1.8E-3</v>
      </c>
      <c r="E230" s="20">
        <v>85.35</v>
      </c>
      <c r="F230" s="20">
        <v>85.35</v>
      </c>
      <c r="G230" s="20">
        <v>85.35</v>
      </c>
      <c r="H230">
        <v>85.2</v>
      </c>
      <c r="I230">
        <v>330</v>
      </c>
      <c r="J230" s="16">
        <v>28165.5</v>
      </c>
      <c r="K230" s="31">
        <v>0</v>
      </c>
      <c r="L230">
        <v>92</v>
      </c>
      <c r="M230">
        <v>83.05</v>
      </c>
      <c r="N230">
        <v>85.05</v>
      </c>
      <c r="O230">
        <v>84.02</v>
      </c>
      <c r="P230">
        <v>89.5</v>
      </c>
      <c r="Q230">
        <v>92.4</v>
      </c>
      <c r="R230" s="23">
        <v>87.834999999999994</v>
      </c>
      <c r="S230" s="23">
        <v>88.224999999999994</v>
      </c>
      <c r="T230" s="23">
        <v>88.610500000000002</v>
      </c>
      <c r="U230" s="23">
        <v>88.674499999999995</v>
      </c>
      <c r="V230" s="23">
        <v>87.346866061599997</v>
      </c>
      <c r="W230" s="23">
        <v>88.041714428199995</v>
      </c>
      <c r="X230" s="23">
        <v>88.481546540300002</v>
      </c>
      <c r="Y230" s="23">
        <v>89.7791271416</v>
      </c>
      <c r="Z230" s="23" t="s">
        <v>480</v>
      </c>
      <c r="AA230" s="24" t="s">
        <v>558</v>
      </c>
      <c r="AB230" s="24" t="s">
        <v>558</v>
      </c>
      <c r="AC230" s="23">
        <v>38.5927171461</v>
      </c>
      <c r="AD230" s="24" t="s">
        <v>552</v>
      </c>
      <c r="AE230" s="23">
        <v>-0.42275979860000001</v>
      </c>
      <c r="AF230" s="25">
        <v>1.24E-2</v>
      </c>
      <c r="AG230" t="s">
        <v>481</v>
      </c>
      <c r="AH230" s="23">
        <v>-124.9243014102</v>
      </c>
      <c r="AI230" s="23">
        <v>33.333333333299997</v>
      </c>
      <c r="AJ230" s="24">
        <v>-64.341085271300003</v>
      </c>
      <c r="AK230" s="26">
        <v>1595</v>
      </c>
      <c r="AL230" s="26">
        <v>1153</v>
      </c>
      <c r="AM230" s="26">
        <v>1002</v>
      </c>
      <c r="AN230" s="30">
        <v>138738.54999999999</v>
      </c>
      <c r="AO230" s="30">
        <v>100417.4</v>
      </c>
      <c r="AP230" s="30">
        <v>87468.45</v>
      </c>
      <c r="AQ230" s="22" t="s">
        <v>556</v>
      </c>
      <c r="AR230" s="24" t="s">
        <v>555</v>
      </c>
      <c r="AS230" s="24" t="s">
        <v>555</v>
      </c>
      <c r="AT230" s="28">
        <v>-2.07E-2</v>
      </c>
      <c r="AU230" s="28">
        <v>-4.1000000000000002E-2</v>
      </c>
      <c r="AV230" s="27">
        <v>3.5000000000000001E-3</v>
      </c>
      <c r="AW230" s="24">
        <v>0</v>
      </c>
      <c r="AX230" s="30">
        <v>-824746</v>
      </c>
      <c r="AY230" s="30">
        <v>-791703</v>
      </c>
      <c r="AZ230" s="30">
        <v>-978578</v>
      </c>
      <c r="BA230" s="30">
        <v>-3847402.5</v>
      </c>
      <c r="BB230">
        <v>10.199999999999999</v>
      </c>
      <c r="BC230" s="25">
        <v>4.19E-2</v>
      </c>
      <c r="BD230">
        <v>8.3676470587999994</v>
      </c>
      <c r="BE230">
        <v>0</v>
      </c>
      <c r="BF230">
        <v>0.93606053960000002</v>
      </c>
      <c r="BG230">
        <v>0</v>
      </c>
    </row>
    <row r="231" spans="1:59" x14ac:dyDescent="0.35">
      <c r="A231" t="s">
        <v>343</v>
      </c>
      <c r="B231" s="20">
        <v>239.6</v>
      </c>
      <c r="C231" s="20">
        <v>2.6</v>
      </c>
      <c r="D231" s="34">
        <v>1.0999999999999999E-2</v>
      </c>
      <c r="E231" s="31">
        <v>237</v>
      </c>
      <c r="F231" s="31">
        <v>237</v>
      </c>
      <c r="G231" s="20">
        <v>240</v>
      </c>
      <c r="H231">
        <v>237</v>
      </c>
      <c r="I231" s="16">
        <v>14280</v>
      </c>
      <c r="J231" s="16">
        <v>3407910</v>
      </c>
      <c r="K231" s="21">
        <v>2151000</v>
      </c>
      <c r="L231">
        <v>259</v>
      </c>
      <c r="M231">
        <v>233</v>
      </c>
      <c r="N231">
        <v>236</v>
      </c>
      <c r="O231">
        <v>228</v>
      </c>
      <c r="P231">
        <v>240</v>
      </c>
      <c r="Q231">
        <v>247.3</v>
      </c>
      <c r="R231" s="23">
        <v>240.84</v>
      </c>
      <c r="S231" s="22">
        <v>239.30799999999999</v>
      </c>
      <c r="T231" s="23">
        <v>240.012</v>
      </c>
      <c r="U231" s="23">
        <v>240.59800000000001</v>
      </c>
      <c r="V231" s="23">
        <v>239.8679679597</v>
      </c>
      <c r="W231" s="23">
        <v>239.9487056577</v>
      </c>
      <c r="X231" s="23">
        <v>240.09010419000001</v>
      </c>
      <c r="Y231" s="23">
        <v>241.93727582849999</v>
      </c>
      <c r="Z231" s="23" t="s">
        <v>480</v>
      </c>
      <c r="AA231" s="24" t="s">
        <v>558</v>
      </c>
      <c r="AB231" s="24" t="s">
        <v>558</v>
      </c>
      <c r="AC231" s="23">
        <v>49.222255663200002</v>
      </c>
      <c r="AD231" s="24" t="s">
        <v>552</v>
      </c>
      <c r="AE231" s="23">
        <v>-0.1395525953</v>
      </c>
      <c r="AF231" s="25">
        <v>1.17E-2</v>
      </c>
      <c r="AG231" t="s">
        <v>481</v>
      </c>
      <c r="AH231" s="24">
        <v>-48.162519972600002</v>
      </c>
      <c r="AI231" s="24">
        <v>31.560846560800002</v>
      </c>
      <c r="AJ231" s="22">
        <v>-61.666666666700003</v>
      </c>
      <c r="AK231" s="36">
        <v>6015</v>
      </c>
      <c r="AL231" s="36">
        <v>8289</v>
      </c>
      <c r="AM231" s="36">
        <v>7704</v>
      </c>
      <c r="AN231" s="29">
        <v>1407703.6</v>
      </c>
      <c r="AO231" s="29">
        <v>1984017.6</v>
      </c>
      <c r="AP231" s="29">
        <v>1849652.6</v>
      </c>
      <c r="AQ231" s="22" t="s">
        <v>566</v>
      </c>
      <c r="AR231" s="24" t="s">
        <v>555</v>
      </c>
      <c r="AS231" s="24" t="s">
        <v>555</v>
      </c>
      <c r="AT231" s="28">
        <v>-1.6999999999999999E-3</v>
      </c>
      <c r="AU231" s="28">
        <v>-2.3599999999999999E-2</v>
      </c>
      <c r="AV231" s="28">
        <v>-8.0000000000000004E-4</v>
      </c>
      <c r="AW231" s="29">
        <v>2151000</v>
      </c>
      <c r="AX231" s="29">
        <v>11269190</v>
      </c>
      <c r="AY231" s="29">
        <v>6418246</v>
      </c>
      <c r="AZ231" s="30">
        <v>-64163022</v>
      </c>
      <c r="BA231" s="30">
        <v>-68552953.999799997</v>
      </c>
      <c r="BB231">
        <v>12.59</v>
      </c>
      <c r="BC231" s="25">
        <v>0.2873</v>
      </c>
      <c r="BD231">
        <v>19.030976965800001</v>
      </c>
      <c r="BE231">
        <v>0</v>
      </c>
      <c r="BF231">
        <v>5.4828375286000002</v>
      </c>
      <c r="BG231">
        <v>0</v>
      </c>
    </row>
    <row r="232" spans="1:59" x14ac:dyDescent="0.35">
      <c r="A232" t="s">
        <v>493</v>
      </c>
      <c r="B232" s="35">
        <v>8613.65</v>
      </c>
      <c r="C232" s="18">
        <v>-109.05</v>
      </c>
      <c r="D232" s="19">
        <v>-1.2500000000000001E-2</v>
      </c>
      <c r="E232" s="35">
        <v>8677.51</v>
      </c>
      <c r="F232" s="35">
        <v>8613.5</v>
      </c>
      <c r="G232" s="35">
        <v>8677.51</v>
      </c>
      <c r="H232" s="16">
        <v>8722.7000000000007</v>
      </c>
      <c r="I232" s="16">
        <v>1919591145</v>
      </c>
      <c r="J232" s="16">
        <v>9526024044.3899994</v>
      </c>
      <c r="K232" s="35">
        <v>-516377702.32999998</v>
      </c>
      <c r="L232" s="16">
        <v>9078.3700000000008</v>
      </c>
      <c r="M232" s="16">
        <v>7146.27</v>
      </c>
      <c r="N232" s="16">
        <v>8548.34</v>
      </c>
      <c r="O232" s="16">
        <v>8142.25</v>
      </c>
      <c r="P232" s="16">
        <v>8740.26</v>
      </c>
      <c r="Q232" s="16">
        <v>9068.5</v>
      </c>
      <c r="R232" s="30">
        <v>8727.0550000000003</v>
      </c>
      <c r="S232" s="30">
        <v>8662.5313999999998</v>
      </c>
      <c r="T232" s="29">
        <v>8494.5871999999999</v>
      </c>
      <c r="U232" s="29">
        <v>8211.9966999999997</v>
      </c>
      <c r="V232" s="30">
        <v>8682.5653112370001</v>
      </c>
      <c r="W232" s="30">
        <v>8643.0588252883008</v>
      </c>
      <c r="X232" s="29">
        <v>8497.9650383232001</v>
      </c>
      <c r="Y232" s="29">
        <v>8245.6831437474993</v>
      </c>
      <c r="Z232" s="23" t="s">
        <v>480</v>
      </c>
      <c r="AA232" s="24" t="s">
        <v>558</v>
      </c>
      <c r="AB232" s="24" t="s">
        <v>558</v>
      </c>
      <c r="AC232" s="23">
        <v>45.872331385400003</v>
      </c>
      <c r="AD232" s="24" t="s">
        <v>552</v>
      </c>
      <c r="AE232" s="23">
        <v>-19.872700288699999</v>
      </c>
      <c r="AF232" s="25">
        <v>1.44E-2</v>
      </c>
      <c r="AG232" t="s">
        <v>481</v>
      </c>
      <c r="AH232" s="24">
        <v>-35.6336624164</v>
      </c>
      <c r="AI232" s="22">
        <v>60.131206488899998</v>
      </c>
      <c r="AJ232" s="23">
        <v>-46.649325758099998</v>
      </c>
      <c r="AK232" s="26">
        <v>2273840788</v>
      </c>
      <c r="AL232" s="26">
        <v>2307469532</v>
      </c>
      <c r="AM232" s="26">
        <v>2075244293</v>
      </c>
      <c r="AN232" s="30">
        <v>8500936067.8660002</v>
      </c>
      <c r="AO232" s="30">
        <v>8710516487.7220001</v>
      </c>
      <c r="AP232" s="30">
        <v>8737739980.8549995</v>
      </c>
      <c r="AQ232" s="23" t="s">
        <v>553</v>
      </c>
      <c r="AR232" s="24" t="s">
        <v>555</v>
      </c>
      <c r="AS232" s="24" t="s">
        <v>555</v>
      </c>
      <c r="AT232" s="27">
        <v>6.4999999999999997E-3</v>
      </c>
      <c r="AU232" s="28">
        <v>-1.72E-2</v>
      </c>
      <c r="AV232" s="27">
        <v>1E-4</v>
      </c>
      <c r="AW232" s="30">
        <v>-1987743137.96</v>
      </c>
      <c r="AX232" s="30">
        <v>-13454192975.18</v>
      </c>
      <c r="AY232" s="30">
        <v>-12276562636.67</v>
      </c>
      <c r="AZ232" s="30">
        <v>-6239220197.4099998</v>
      </c>
      <c r="BA232" s="30">
        <v>-2455741574.96</v>
      </c>
      <c r="BB232">
        <v>0</v>
      </c>
      <c r="BC232" s="25">
        <v>0</v>
      </c>
      <c r="BD232">
        <v>0</v>
      </c>
      <c r="BE232">
        <v>0</v>
      </c>
      <c r="BF232">
        <v>0</v>
      </c>
      <c r="BG232">
        <v>0</v>
      </c>
    </row>
    <row r="233" spans="1:59" x14ac:dyDescent="0.35">
      <c r="A233" t="s">
        <v>582</v>
      </c>
      <c r="B233" s="31">
        <v>103</v>
      </c>
      <c r="C233" s="31">
        <v>0</v>
      </c>
      <c r="D233" s="32">
        <v>0</v>
      </c>
      <c r="E233" s="31">
        <v>103</v>
      </c>
      <c r="F233" s="31">
        <v>103</v>
      </c>
      <c r="G233" s="31">
        <v>103</v>
      </c>
      <c r="H233">
        <v>103</v>
      </c>
      <c r="I233" s="16">
        <v>1160</v>
      </c>
      <c r="J233" s="16">
        <v>119480</v>
      </c>
      <c r="K233" s="31">
        <v>0</v>
      </c>
      <c r="L233">
        <v>145</v>
      </c>
      <c r="M233">
        <v>95</v>
      </c>
      <c r="N233">
        <v>100.2</v>
      </c>
      <c r="O233">
        <v>96</v>
      </c>
      <c r="P233">
        <v>108.5</v>
      </c>
      <c r="Q233">
        <v>112</v>
      </c>
      <c r="R233" s="23">
        <v>103.815</v>
      </c>
      <c r="S233" s="23">
        <v>103.562</v>
      </c>
      <c r="T233" s="23">
        <v>107.66</v>
      </c>
      <c r="U233" s="23">
        <v>111.4935</v>
      </c>
      <c r="V233" s="23">
        <v>104.1697663673</v>
      </c>
      <c r="W233" s="23">
        <v>105.1973679994</v>
      </c>
      <c r="X233" s="23">
        <v>108.343126845</v>
      </c>
      <c r="Y233" s="23">
        <v>115.2589799766</v>
      </c>
      <c r="Z233" s="24" t="s">
        <v>558</v>
      </c>
      <c r="AA233" s="24" t="s">
        <v>558</v>
      </c>
      <c r="AB233" s="24" t="s">
        <v>558</v>
      </c>
      <c r="AC233" s="23">
        <v>47.372438292600002</v>
      </c>
      <c r="AD233" s="24" t="s">
        <v>552</v>
      </c>
      <c r="AE233" s="23">
        <v>-0.48837037519999998</v>
      </c>
      <c r="AF233" s="25">
        <v>2.3900000000000001E-2</v>
      </c>
      <c r="AG233" t="s">
        <v>481</v>
      </c>
      <c r="AH233" s="23">
        <v>-53.272942952699999</v>
      </c>
      <c r="AI233" s="24">
        <v>0</v>
      </c>
      <c r="AJ233" s="24">
        <v>-100</v>
      </c>
      <c r="AK233" s="22">
        <v>474</v>
      </c>
      <c r="AL233" s="22">
        <v>481</v>
      </c>
      <c r="AM233" s="22">
        <v>452</v>
      </c>
      <c r="AN233" s="29">
        <v>49135.5</v>
      </c>
      <c r="AO233" s="29">
        <v>49884.933333333298</v>
      </c>
      <c r="AP233" s="29">
        <v>46817.25</v>
      </c>
      <c r="AQ233" s="22" t="s">
        <v>556</v>
      </c>
      <c r="AR233" s="22" t="s">
        <v>557</v>
      </c>
      <c r="AS233" s="22" t="s">
        <v>569</v>
      </c>
      <c r="AT233" s="28">
        <v>-0.28970000000000001</v>
      </c>
      <c r="AU233" s="28">
        <v>-3.7400000000000003E-2</v>
      </c>
      <c r="AV233" s="33">
        <v>0</v>
      </c>
      <c r="AW233" s="24">
        <v>0</v>
      </c>
      <c r="AX233" s="24">
        <v>0</v>
      </c>
      <c r="AY233" s="29">
        <v>35642</v>
      </c>
      <c r="AZ233" s="30">
        <v>-46183</v>
      </c>
      <c r="BA233" s="30">
        <v>-82391290</v>
      </c>
      <c r="BB233">
        <v>1.08</v>
      </c>
      <c r="BC233" s="25">
        <v>-0.1148</v>
      </c>
      <c r="BD233">
        <v>95.370370370399996</v>
      </c>
      <c r="BE233">
        <v>0</v>
      </c>
      <c r="BF233">
        <v>4.1167066346999999</v>
      </c>
      <c r="BG233">
        <v>0</v>
      </c>
    </row>
    <row r="234" spans="1:59" x14ac:dyDescent="0.35">
      <c r="A234" t="s">
        <v>345</v>
      </c>
      <c r="B234" s="31">
        <v>6.45</v>
      </c>
      <c r="C234" s="31">
        <v>0</v>
      </c>
      <c r="D234" s="32">
        <v>0</v>
      </c>
      <c r="E234" s="20">
        <v>6.5</v>
      </c>
      <c r="F234" s="18">
        <v>6.43</v>
      </c>
      <c r="G234" s="20">
        <v>6.7</v>
      </c>
      <c r="H234">
        <v>6.45</v>
      </c>
      <c r="I234" s="16">
        <v>1005600</v>
      </c>
      <c r="J234" s="16">
        <v>6492106</v>
      </c>
      <c r="K234" s="21">
        <v>1855194</v>
      </c>
      <c r="L234">
        <v>9.49</v>
      </c>
      <c r="M234">
        <v>5.5</v>
      </c>
      <c r="N234">
        <v>6.38</v>
      </c>
      <c r="O234">
        <v>6.18</v>
      </c>
      <c r="P234">
        <v>6.73</v>
      </c>
      <c r="Q234">
        <v>7.16</v>
      </c>
      <c r="R234" s="23">
        <v>6.6875</v>
      </c>
      <c r="S234" s="22">
        <v>6.3875999999999999</v>
      </c>
      <c r="T234" s="23">
        <v>6.9659000000000004</v>
      </c>
      <c r="U234" s="23">
        <v>7.9250499999999997</v>
      </c>
      <c r="V234" s="23">
        <v>6.5802198062999997</v>
      </c>
      <c r="W234" s="23">
        <v>6.6508560051999996</v>
      </c>
      <c r="X234" s="23">
        <v>7.0039704084999999</v>
      </c>
      <c r="Y234" s="23">
        <v>7.5193151686000004</v>
      </c>
      <c r="Z234" s="23" t="s">
        <v>480</v>
      </c>
      <c r="AA234" s="22" t="s">
        <v>551</v>
      </c>
      <c r="AB234" s="23" t="s">
        <v>480</v>
      </c>
      <c r="AC234" s="23">
        <v>45.319909208200002</v>
      </c>
      <c r="AD234" s="24" t="s">
        <v>552</v>
      </c>
      <c r="AE234" s="24">
        <v>2.7299518999999999E-3</v>
      </c>
      <c r="AF234" s="25">
        <v>3.8100000000000002E-2</v>
      </c>
      <c r="AG234" t="s">
        <v>552</v>
      </c>
      <c r="AH234" s="23">
        <v>-79.725085910700003</v>
      </c>
      <c r="AI234" s="23">
        <v>17.593193453000001</v>
      </c>
      <c r="AJ234" s="24">
        <v>-89.552238806000005</v>
      </c>
      <c r="AK234" s="26">
        <v>1109260</v>
      </c>
      <c r="AL234" s="36">
        <v>929080</v>
      </c>
      <c r="AM234" s="36">
        <v>912565</v>
      </c>
      <c r="AN234" s="30">
        <v>6265177.0999999996</v>
      </c>
      <c r="AO234" s="29">
        <v>5461299.7999999998</v>
      </c>
      <c r="AP234" s="29">
        <v>5608496.2000000002</v>
      </c>
      <c r="AQ234" s="24" t="s">
        <v>555</v>
      </c>
      <c r="AR234" s="24" t="s">
        <v>555</v>
      </c>
      <c r="AS234" s="24" t="s">
        <v>555</v>
      </c>
      <c r="AT234" s="27">
        <v>6.4399999999999999E-2</v>
      </c>
      <c r="AU234" s="28">
        <v>-3.73E-2</v>
      </c>
      <c r="AV234" s="28">
        <v>-2.86E-2</v>
      </c>
      <c r="AW234" s="29">
        <v>3264906</v>
      </c>
      <c r="AX234" s="29">
        <v>6954940</v>
      </c>
      <c r="AY234" s="29">
        <v>16872455</v>
      </c>
      <c r="AZ234" s="29">
        <v>13065652.000600001</v>
      </c>
      <c r="BA234" s="29">
        <v>236323314.75479999</v>
      </c>
      <c r="BB234">
        <v>0.28000000000000003</v>
      </c>
      <c r="BC234" s="25">
        <v>0.55559999999999998</v>
      </c>
      <c r="BD234">
        <v>23.035714285699999</v>
      </c>
      <c r="BE234">
        <v>0</v>
      </c>
      <c r="BF234">
        <v>1.3083164300000001</v>
      </c>
      <c r="BG234">
        <v>0</v>
      </c>
    </row>
    <row r="235" spans="1:59" x14ac:dyDescent="0.35">
      <c r="A235" t="s">
        <v>347</v>
      </c>
      <c r="B235" s="20">
        <v>18</v>
      </c>
      <c r="C235" s="20">
        <v>2.86</v>
      </c>
      <c r="D235" s="34">
        <v>0.18890000000000001</v>
      </c>
      <c r="E235" s="20">
        <v>15.74</v>
      </c>
      <c r="F235" s="20">
        <v>15.44</v>
      </c>
      <c r="G235" s="20">
        <v>18</v>
      </c>
      <c r="H235">
        <v>15.14</v>
      </c>
      <c r="I235" s="16">
        <v>37780000</v>
      </c>
      <c r="J235" s="16">
        <v>630033622</v>
      </c>
      <c r="K235" s="21">
        <v>2713416</v>
      </c>
      <c r="L235">
        <v>18</v>
      </c>
      <c r="M235">
        <v>2.84</v>
      </c>
      <c r="N235">
        <v>8.7799999999999994</v>
      </c>
      <c r="O235">
        <v>8.11</v>
      </c>
      <c r="P235">
        <v>18</v>
      </c>
      <c r="Q235">
        <v>18</v>
      </c>
      <c r="R235" s="22">
        <v>10.105499999999999</v>
      </c>
      <c r="S235" s="22">
        <v>8.9947999999999997</v>
      </c>
      <c r="T235" s="22">
        <v>8.9213000000000005</v>
      </c>
      <c r="U235" s="22">
        <v>6.2269500000000004</v>
      </c>
      <c r="V235" s="22">
        <v>10.849900417000001</v>
      </c>
      <c r="W235" s="22">
        <v>9.5491827612000009</v>
      </c>
      <c r="X235" s="22">
        <v>8.5112122154000005</v>
      </c>
      <c r="Y235" s="22">
        <v>7.0511366441999996</v>
      </c>
      <c r="Z235" s="22" t="s">
        <v>551</v>
      </c>
      <c r="AA235" s="22" t="s">
        <v>551</v>
      </c>
      <c r="AB235" s="24" t="s">
        <v>558</v>
      </c>
      <c r="AC235" s="22">
        <v>87.033934986999995</v>
      </c>
      <c r="AD235" s="23" t="s">
        <v>567</v>
      </c>
      <c r="AE235" s="22">
        <v>0.60250014019999998</v>
      </c>
      <c r="AF235" s="25">
        <v>7.1099999999999997E-2</v>
      </c>
      <c r="AG235" t="s">
        <v>482</v>
      </c>
      <c r="AH235" s="22">
        <v>254.38280715650001</v>
      </c>
      <c r="AI235" s="22">
        <v>81.142656852399995</v>
      </c>
      <c r="AJ235" s="22">
        <v>0</v>
      </c>
      <c r="AK235" s="36">
        <v>21258030</v>
      </c>
      <c r="AL235" s="36">
        <v>15358233</v>
      </c>
      <c r="AM235" s="36">
        <v>12939510</v>
      </c>
      <c r="AN235" s="29">
        <v>283899242.10000002</v>
      </c>
      <c r="AO235" s="29">
        <v>199567248.80000001</v>
      </c>
      <c r="AP235" s="29">
        <v>163123794.19999999</v>
      </c>
      <c r="AQ235" s="22" t="s">
        <v>566</v>
      </c>
      <c r="AR235" s="24" t="s">
        <v>555</v>
      </c>
      <c r="AS235" s="24" t="s">
        <v>555</v>
      </c>
      <c r="AT235" s="27">
        <v>1.2613000000000001</v>
      </c>
      <c r="AU235" s="27">
        <v>1.0269999999999999</v>
      </c>
      <c r="AV235" s="27">
        <v>0.46100000000000002</v>
      </c>
      <c r="AW235" s="30">
        <v>-13712303</v>
      </c>
      <c r="AX235" s="30">
        <v>-9335813.9997000005</v>
      </c>
      <c r="AY235" s="30">
        <v>-9366998</v>
      </c>
      <c r="AZ235" s="29">
        <v>28976213.001200002</v>
      </c>
      <c r="BA235" s="29">
        <v>204167753.1318</v>
      </c>
      <c r="BB235">
        <v>-0.04</v>
      </c>
      <c r="BC235" s="25">
        <v>0.75</v>
      </c>
      <c r="BD235">
        <v>-450</v>
      </c>
      <c r="BE235">
        <v>0</v>
      </c>
      <c r="BF235">
        <v>47.368421052599999</v>
      </c>
      <c r="BG235">
        <v>0</v>
      </c>
    </row>
    <row r="236" spans="1:59" x14ac:dyDescent="0.35">
      <c r="A236" t="s">
        <v>349</v>
      </c>
      <c r="B236" s="18">
        <v>46.5</v>
      </c>
      <c r="C236" s="18">
        <v>-0.3</v>
      </c>
      <c r="D236" s="19">
        <v>-6.4000000000000003E-3</v>
      </c>
      <c r="E236" s="20">
        <v>46.9</v>
      </c>
      <c r="F236" s="18">
        <v>46</v>
      </c>
      <c r="G236" s="20">
        <v>47</v>
      </c>
      <c r="H236">
        <v>46.8</v>
      </c>
      <c r="I236" s="16">
        <v>224300</v>
      </c>
      <c r="J236" s="16">
        <v>10436715</v>
      </c>
      <c r="K236" s="35">
        <v>-4808030</v>
      </c>
      <c r="L236">
        <v>66</v>
      </c>
      <c r="M236">
        <v>37.700000000000003</v>
      </c>
      <c r="N236">
        <v>45.85</v>
      </c>
      <c r="O236">
        <v>44.25</v>
      </c>
      <c r="P236">
        <v>48.88</v>
      </c>
      <c r="Q236">
        <v>55.75</v>
      </c>
      <c r="R236" s="23">
        <v>49.9</v>
      </c>
      <c r="S236" s="23">
        <v>53.222999999999999</v>
      </c>
      <c r="T236" s="23">
        <v>54.061999999999998</v>
      </c>
      <c r="U236" s="23">
        <v>55.268999999999998</v>
      </c>
      <c r="V236" s="23">
        <v>49.549586176200002</v>
      </c>
      <c r="W236" s="23">
        <v>52.085420026199998</v>
      </c>
      <c r="X236" s="23">
        <v>53.1371289987</v>
      </c>
      <c r="Y236" s="23">
        <v>51.9195701453</v>
      </c>
      <c r="Z236" s="23" t="s">
        <v>480</v>
      </c>
      <c r="AA236" s="23" t="s">
        <v>480</v>
      </c>
      <c r="AB236" s="24" t="s">
        <v>558</v>
      </c>
      <c r="AC236" s="23">
        <v>30.639376638800002</v>
      </c>
      <c r="AD236" s="24" t="s">
        <v>552</v>
      </c>
      <c r="AE236" s="23">
        <v>-1.8422618906999999</v>
      </c>
      <c r="AF236" s="25">
        <v>3.4200000000000001E-2</v>
      </c>
      <c r="AG236" t="s">
        <v>552</v>
      </c>
      <c r="AH236" s="23">
        <v>-99.275796096099995</v>
      </c>
      <c r="AI236" s="24">
        <v>21.164772727300001</v>
      </c>
      <c r="AJ236" s="23">
        <v>-79.6875</v>
      </c>
      <c r="AK236" s="26">
        <v>300200</v>
      </c>
      <c r="AL236" s="26">
        <v>274362</v>
      </c>
      <c r="AM236" s="26">
        <v>489698</v>
      </c>
      <c r="AN236" s="30">
        <v>12309641</v>
      </c>
      <c r="AO236" s="30">
        <v>11930369.8333333</v>
      </c>
      <c r="AP236" s="30">
        <v>24267459.625</v>
      </c>
      <c r="AQ236" s="24" t="s">
        <v>555</v>
      </c>
      <c r="AR236" s="24" t="s">
        <v>555</v>
      </c>
      <c r="AS236" s="24" t="s">
        <v>555</v>
      </c>
      <c r="AT236" s="28">
        <v>-0.15989999999999999</v>
      </c>
      <c r="AU236" s="28">
        <v>-7.3700000000000002E-2</v>
      </c>
      <c r="AV236" s="28">
        <v>-1.06E-2</v>
      </c>
      <c r="AW236" s="29">
        <v>6920470</v>
      </c>
      <c r="AX236" s="29">
        <v>33603856.5</v>
      </c>
      <c r="AY236" s="30">
        <v>-44480697.5</v>
      </c>
      <c r="AZ236" s="29">
        <v>54035693</v>
      </c>
      <c r="BA236" s="30">
        <v>-348694083.99790001</v>
      </c>
      <c r="BB236">
        <v>2.69</v>
      </c>
      <c r="BC236" s="25">
        <v>-0.2465</v>
      </c>
      <c r="BD236">
        <v>17.286245353200002</v>
      </c>
      <c r="BE236">
        <v>0</v>
      </c>
      <c r="BF236">
        <v>1.0006455778000001</v>
      </c>
      <c r="BG236">
        <v>0</v>
      </c>
    </row>
    <row r="237" spans="1:59" x14ac:dyDescent="0.35">
      <c r="A237" t="s">
        <v>639</v>
      </c>
      <c r="B237" s="20">
        <v>4.12</v>
      </c>
      <c r="C237" s="20">
        <v>0.73</v>
      </c>
      <c r="D237" s="34">
        <v>0.21529999999999999</v>
      </c>
      <c r="E237" s="20">
        <v>3.8</v>
      </c>
      <c r="F237" s="31">
        <v>3.39</v>
      </c>
      <c r="G237" s="20">
        <v>4.95</v>
      </c>
      <c r="H237">
        <v>3.39</v>
      </c>
      <c r="I237" s="16">
        <v>5883000</v>
      </c>
      <c r="J237" s="16">
        <v>25705330</v>
      </c>
      <c r="K237" s="35">
        <v>-7708690</v>
      </c>
      <c r="L237">
        <v>4.95</v>
      </c>
      <c r="M237">
        <v>1.8</v>
      </c>
      <c r="N237">
        <v>2.1800000000000002</v>
      </c>
      <c r="O237">
        <v>2</v>
      </c>
      <c r="P237">
        <v>4.72</v>
      </c>
      <c r="Q237">
        <v>5.49</v>
      </c>
      <c r="R237" s="22">
        <v>2.411</v>
      </c>
      <c r="S237" s="22">
        <v>2.2376</v>
      </c>
      <c r="T237" s="22">
        <v>2.1789000000000001</v>
      </c>
      <c r="U237" s="22">
        <v>2.3039499999999999</v>
      </c>
      <c r="V237" s="22">
        <v>2.6266519061000002</v>
      </c>
      <c r="W237" s="22">
        <v>2.3524241229</v>
      </c>
      <c r="X237" s="22">
        <v>2.2755256376999999</v>
      </c>
      <c r="Y237" s="22">
        <v>2.2979205993999998</v>
      </c>
      <c r="Z237" s="22" t="s">
        <v>551</v>
      </c>
      <c r="AA237" s="22" t="s">
        <v>551</v>
      </c>
      <c r="AB237" s="24" t="s">
        <v>558</v>
      </c>
      <c r="AC237" s="22">
        <v>64.005766163999994</v>
      </c>
      <c r="AD237" s="24" t="s">
        <v>552</v>
      </c>
      <c r="AE237" s="22">
        <v>0.1464296021</v>
      </c>
      <c r="AF237" s="25">
        <v>0.13100000000000001</v>
      </c>
      <c r="AG237" t="s">
        <v>482</v>
      </c>
      <c r="AH237" s="22">
        <v>211.788742466</v>
      </c>
      <c r="AI237" s="23">
        <v>42.9859441284</v>
      </c>
      <c r="AJ237" s="22">
        <v>-28.135593220299999</v>
      </c>
      <c r="AK237" s="26">
        <v>6252700</v>
      </c>
      <c r="AL237" s="36">
        <v>4171467</v>
      </c>
      <c r="AM237" s="36">
        <v>3130100</v>
      </c>
      <c r="AN237" s="30">
        <v>15642430</v>
      </c>
      <c r="AO237" s="29">
        <v>10434445.3333333</v>
      </c>
      <c r="AP237" s="29">
        <v>7829000</v>
      </c>
      <c r="AQ237" s="24" t="s">
        <v>555</v>
      </c>
      <c r="AR237" s="24" t="s">
        <v>555</v>
      </c>
      <c r="AS237" s="24" t="s">
        <v>555</v>
      </c>
      <c r="AT237" s="27">
        <v>0.61570000000000003</v>
      </c>
      <c r="AU237" s="27">
        <v>1.0098</v>
      </c>
      <c r="AV237" s="28">
        <v>-8.4400000000000003E-2</v>
      </c>
      <c r="AW237" s="30">
        <v>-7561980</v>
      </c>
      <c r="AX237" s="30">
        <v>-7561980</v>
      </c>
      <c r="AY237" s="30">
        <v>-7525560</v>
      </c>
      <c r="AZ237" s="30">
        <v>-7448120</v>
      </c>
      <c r="BA237" s="30">
        <v>-7681830</v>
      </c>
      <c r="BB237">
        <v>-0.03</v>
      </c>
      <c r="BC237" s="25">
        <v>-2</v>
      </c>
      <c r="BD237">
        <v>-137.3333333333</v>
      </c>
      <c r="BE237">
        <v>0</v>
      </c>
      <c r="BF237">
        <v>1.1165311653000001</v>
      </c>
      <c r="BG237">
        <v>0</v>
      </c>
    </row>
    <row r="238" spans="1:59" x14ac:dyDescent="0.35">
      <c r="A238" t="s">
        <v>615</v>
      </c>
      <c r="B238" s="18">
        <v>2.56</v>
      </c>
      <c r="C238" s="18">
        <v>-0.19</v>
      </c>
      <c r="D238" s="19">
        <v>-6.9099999999999995E-2</v>
      </c>
      <c r="E238" s="20">
        <v>2.9</v>
      </c>
      <c r="F238" s="18">
        <v>2.56</v>
      </c>
      <c r="G238" s="20">
        <v>2.9</v>
      </c>
      <c r="H238">
        <v>2.75</v>
      </c>
      <c r="I238" s="16">
        <v>33000</v>
      </c>
      <c r="J238" s="16">
        <v>85490</v>
      </c>
      <c r="K238" s="31">
        <v>0</v>
      </c>
      <c r="L238">
        <v>5.85</v>
      </c>
      <c r="M238">
        <v>2.4700000000000002</v>
      </c>
      <c r="N238">
        <v>2.48</v>
      </c>
      <c r="O238">
        <v>2.38</v>
      </c>
      <c r="P238">
        <v>3</v>
      </c>
      <c r="Q238">
        <v>3.18</v>
      </c>
      <c r="R238" s="23">
        <v>2.5665</v>
      </c>
      <c r="S238" s="23">
        <v>2.6248</v>
      </c>
      <c r="T238" s="23">
        <v>2.5987</v>
      </c>
      <c r="U238" s="23">
        <v>2.61605</v>
      </c>
      <c r="V238" s="23">
        <v>2.5906957849999999</v>
      </c>
      <c r="W238" s="23">
        <v>2.5982421943</v>
      </c>
      <c r="X238" s="23">
        <v>2.6042664749000002</v>
      </c>
      <c r="Y238" s="23">
        <v>2.6096259782</v>
      </c>
      <c r="Z238" s="22" t="s">
        <v>551</v>
      </c>
      <c r="AA238" s="24" t="s">
        <v>558</v>
      </c>
      <c r="AB238" s="24" t="s">
        <v>558</v>
      </c>
      <c r="AC238" s="23">
        <v>48.731412145599997</v>
      </c>
      <c r="AD238" s="24" t="s">
        <v>552</v>
      </c>
      <c r="AE238" s="24">
        <v>-9.1684712000000002E-3</v>
      </c>
      <c r="AF238" s="25">
        <v>7.0099999999999996E-2</v>
      </c>
      <c r="AG238" t="s">
        <v>482</v>
      </c>
      <c r="AH238" s="22">
        <v>73.643410852700001</v>
      </c>
      <c r="AI238" s="22">
        <v>41.798941798900003</v>
      </c>
      <c r="AJ238" s="23">
        <v>-85.714285714300004</v>
      </c>
      <c r="AK238" s="26">
        <v>145000</v>
      </c>
      <c r="AL238" s="26">
        <v>122333</v>
      </c>
      <c r="AM238" s="26">
        <v>95100</v>
      </c>
      <c r="AN238" s="30">
        <v>271228</v>
      </c>
      <c r="AO238" s="30">
        <v>245212.66666666599</v>
      </c>
      <c r="AP238" s="30">
        <v>192392</v>
      </c>
      <c r="AQ238" s="23" t="s">
        <v>560</v>
      </c>
      <c r="AR238" s="24" t="s">
        <v>555</v>
      </c>
      <c r="AS238" s="24" t="s">
        <v>555</v>
      </c>
      <c r="AT238" s="28">
        <v>-1.54E-2</v>
      </c>
      <c r="AU238" s="27">
        <v>2.4E-2</v>
      </c>
      <c r="AV238" s="27">
        <v>3.8999999999999998E-3</v>
      </c>
      <c r="AW238" s="24">
        <v>0</v>
      </c>
      <c r="AX238" s="29">
        <v>25000</v>
      </c>
      <c r="AY238" s="30">
        <v>-18520</v>
      </c>
      <c r="AZ238" s="29">
        <v>67680</v>
      </c>
      <c r="BA238" s="30">
        <v>-2229870</v>
      </c>
      <c r="BB238">
        <v>0.01</v>
      </c>
      <c r="BC238" s="25">
        <v>-0.8</v>
      </c>
      <c r="BD238">
        <v>256</v>
      </c>
      <c r="BE238">
        <v>0</v>
      </c>
      <c r="BF238">
        <v>0.94814814810000003</v>
      </c>
      <c r="BG238">
        <v>0</v>
      </c>
    </row>
    <row r="239" spans="1:59" x14ac:dyDescent="0.35">
      <c r="A239" t="s">
        <v>351</v>
      </c>
      <c r="B239" s="20">
        <v>4.8099999999999996</v>
      </c>
      <c r="C239" s="20">
        <v>0.08</v>
      </c>
      <c r="D239" s="34">
        <v>1.6899999999999998E-2</v>
      </c>
      <c r="E239" s="20">
        <v>4.74</v>
      </c>
      <c r="F239" s="20">
        <v>4.74</v>
      </c>
      <c r="G239" s="20">
        <v>4.82</v>
      </c>
      <c r="H239">
        <v>4.7300000000000004</v>
      </c>
      <c r="I239" s="16">
        <v>53000</v>
      </c>
      <c r="J239" s="16">
        <v>253760</v>
      </c>
      <c r="K239" s="21">
        <v>95740</v>
      </c>
      <c r="L239">
        <v>5.47</v>
      </c>
      <c r="M239">
        <v>4.22</v>
      </c>
      <c r="N239">
        <v>4.66</v>
      </c>
      <c r="O239">
        <v>4.4800000000000004</v>
      </c>
      <c r="P239">
        <v>4.9000000000000004</v>
      </c>
      <c r="Q239">
        <v>5.34</v>
      </c>
      <c r="R239" s="23">
        <v>4.8499999999999996</v>
      </c>
      <c r="S239" s="23">
        <v>4.8944000000000001</v>
      </c>
      <c r="T239" s="23">
        <v>4.8277999999999999</v>
      </c>
      <c r="U239" s="22">
        <v>4.6778000000000004</v>
      </c>
      <c r="V239" s="23">
        <v>4.8542756208000002</v>
      </c>
      <c r="W239" s="23">
        <v>4.8592672851999996</v>
      </c>
      <c r="X239" s="23">
        <v>4.8126323963999997</v>
      </c>
      <c r="Y239" s="22">
        <v>4.7373083306000003</v>
      </c>
      <c r="Z239" s="24" t="s">
        <v>558</v>
      </c>
      <c r="AA239" s="24" t="s">
        <v>558</v>
      </c>
      <c r="AB239" s="24" t="s">
        <v>558</v>
      </c>
      <c r="AC239" s="23">
        <v>44.8645672663</v>
      </c>
      <c r="AD239" s="24" t="s">
        <v>552</v>
      </c>
      <c r="AE239" s="24">
        <v>-3.7982478000000001E-3</v>
      </c>
      <c r="AF239" s="25">
        <v>1.2699999999999999E-2</v>
      </c>
      <c r="AG239" t="s">
        <v>481</v>
      </c>
      <c r="AH239" s="23">
        <v>-62.923138192000003</v>
      </c>
      <c r="AI239" s="23">
        <v>50.158730158700003</v>
      </c>
      <c r="AJ239" s="22">
        <v>-40</v>
      </c>
      <c r="AK239" s="26">
        <v>113100</v>
      </c>
      <c r="AL239" s="26">
        <v>497067</v>
      </c>
      <c r="AM239" s="26">
        <v>409100</v>
      </c>
      <c r="AN239" s="30">
        <v>484194</v>
      </c>
      <c r="AO239" s="30">
        <v>2384748</v>
      </c>
      <c r="AP239" s="30">
        <v>1961928</v>
      </c>
      <c r="AQ239" s="22" t="s">
        <v>566</v>
      </c>
      <c r="AR239" s="24" t="s">
        <v>555</v>
      </c>
      <c r="AS239" s="24" t="s">
        <v>555</v>
      </c>
      <c r="AT239" s="28">
        <v>-3.2199999999999999E-2</v>
      </c>
      <c r="AU239" s="28">
        <v>-2.0999999999999999E-3</v>
      </c>
      <c r="AV239" s="28">
        <v>-1.43E-2</v>
      </c>
      <c r="AW239" s="29">
        <v>232940</v>
      </c>
      <c r="AX239" s="29">
        <v>19118030.000300001</v>
      </c>
      <c r="AY239" s="29">
        <v>20803110.000100002</v>
      </c>
      <c r="AZ239" s="29">
        <v>44969748.000100002</v>
      </c>
      <c r="BA239" s="29">
        <v>164774791.9998</v>
      </c>
      <c r="BB239">
        <v>0.28999999999999998</v>
      </c>
      <c r="BC239" s="25">
        <v>7.4099999999999999E-2</v>
      </c>
      <c r="BD239">
        <v>16.5862068966</v>
      </c>
      <c r="BE239">
        <v>0</v>
      </c>
      <c r="BF239">
        <v>1.6195286195</v>
      </c>
      <c r="BG239">
        <v>0</v>
      </c>
    </row>
    <row r="240" spans="1:59" x14ac:dyDescent="0.35">
      <c r="A240" t="s">
        <v>353</v>
      </c>
      <c r="B240" s="20">
        <v>20.100000000000001</v>
      </c>
      <c r="C240" s="20">
        <v>0.1</v>
      </c>
      <c r="D240" s="34">
        <v>5.0000000000000001E-3</v>
      </c>
      <c r="E240" s="31">
        <v>20</v>
      </c>
      <c r="F240" s="18">
        <v>19.96</v>
      </c>
      <c r="G240" s="20">
        <v>20.2</v>
      </c>
      <c r="H240">
        <v>20</v>
      </c>
      <c r="I240" s="16">
        <v>1352300</v>
      </c>
      <c r="J240" s="16">
        <v>27134925</v>
      </c>
      <c r="K240" s="21">
        <v>5968733</v>
      </c>
      <c r="L240">
        <v>27.4</v>
      </c>
      <c r="M240">
        <v>19.899999999999999</v>
      </c>
      <c r="N240">
        <v>19.95</v>
      </c>
      <c r="O240">
        <v>19.95</v>
      </c>
      <c r="P240">
        <v>20.82</v>
      </c>
      <c r="Q240">
        <v>21.7</v>
      </c>
      <c r="R240" s="23">
        <v>20.697500000000002</v>
      </c>
      <c r="S240" s="23">
        <v>21.024000000000001</v>
      </c>
      <c r="T240" s="23">
        <v>22.949000000000002</v>
      </c>
      <c r="U240" s="23">
        <v>23.77075</v>
      </c>
      <c r="V240" s="23">
        <v>20.590639500999998</v>
      </c>
      <c r="W240" s="23">
        <v>21.248753989200001</v>
      </c>
      <c r="X240" s="23">
        <v>22.233152582100001</v>
      </c>
      <c r="Y240" s="23">
        <v>23.431371481599999</v>
      </c>
      <c r="Z240" s="23" t="s">
        <v>480</v>
      </c>
      <c r="AA240" s="24" t="s">
        <v>558</v>
      </c>
      <c r="AB240" s="23" t="s">
        <v>480</v>
      </c>
      <c r="AC240" s="23">
        <v>41.668214417999998</v>
      </c>
      <c r="AD240" s="24" t="s">
        <v>552</v>
      </c>
      <c r="AE240" s="24">
        <v>-0.2251086524</v>
      </c>
      <c r="AF240" s="25">
        <v>2.6700000000000002E-2</v>
      </c>
      <c r="AG240" t="s">
        <v>481</v>
      </c>
      <c r="AH240" s="23">
        <v>-155.91325127370001</v>
      </c>
      <c r="AI240" s="24">
        <v>18.055555555600002</v>
      </c>
      <c r="AJ240" s="22">
        <v>-83.333333333300004</v>
      </c>
      <c r="AK240" s="26">
        <v>2044490</v>
      </c>
      <c r="AL240" s="26">
        <v>2594987</v>
      </c>
      <c r="AM240" s="26">
        <v>3244250</v>
      </c>
      <c r="AN240" s="30">
        <v>40370120.100000001</v>
      </c>
      <c r="AO240" s="30">
        <v>52365127.066666603</v>
      </c>
      <c r="AP240" s="30">
        <v>66566297.799999997</v>
      </c>
      <c r="AQ240" s="24" t="s">
        <v>555</v>
      </c>
      <c r="AR240" s="22" t="s">
        <v>572</v>
      </c>
      <c r="AS240" s="24" t="s">
        <v>555</v>
      </c>
      <c r="AT240" s="28">
        <v>-5.6300000000000003E-2</v>
      </c>
      <c r="AU240" s="28">
        <v>-3.8300000000000001E-2</v>
      </c>
      <c r="AV240" s="27">
        <v>5.0000000000000001E-3</v>
      </c>
      <c r="AW240" s="30">
        <v>-59382170</v>
      </c>
      <c r="AX240" s="29">
        <v>4368080</v>
      </c>
      <c r="AY240" s="30">
        <v>-442692615</v>
      </c>
      <c r="AZ240" s="30">
        <v>-971268940</v>
      </c>
      <c r="BA240" s="30">
        <v>-2048469355</v>
      </c>
      <c r="BB240">
        <v>1.42</v>
      </c>
      <c r="BC240" s="25">
        <v>-5.33E-2</v>
      </c>
      <c r="BD240">
        <v>14.154929577500001</v>
      </c>
      <c r="BE240">
        <v>0</v>
      </c>
      <c r="BF240">
        <v>1.2523364485999999</v>
      </c>
      <c r="BG240">
        <v>0</v>
      </c>
    </row>
    <row r="241" spans="1:59" x14ac:dyDescent="0.35">
      <c r="A241" t="s">
        <v>355</v>
      </c>
      <c r="B241" s="20">
        <v>0.52</v>
      </c>
      <c r="C241" s="20">
        <v>0.02</v>
      </c>
      <c r="D241" s="34">
        <v>0.04</v>
      </c>
      <c r="E241" s="31">
        <v>0.5</v>
      </c>
      <c r="F241" s="18">
        <v>0.495</v>
      </c>
      <c r="G241" s="20">
        <v>0.52</v>
      </c>
      <c r="H241">
        <v>0.5</v>
      </c>
      <c r="I241" s="16">
        <v>4365000</v>
      </c>
      <c r="J241" s="16">
        <v>2198990</v>
      </c>
      <c r="K241" s="35">
        <v>-397000</v>
      </c>
      <c r="L241">
        <v>0.85</v>
      </c>
      <c r="M241">
        <v>0.46</v>
      </c>
      <c r="N241">
        <v>0.5</v>
      </c>
      <c r="O241">
        <v>0.48249999999999998</v>
      </c>
      <c r="P241">
        <v>0.53</v>
      </c>
      <c r="Q241">
        <v>0.56000000000000005</v>
      </c>
      <c r="R241" s="23">
        <v>0.53300000000000003</v>
      </c>
      <c r="S241" s="23">
        <v>0.57140000000000002</v>
      </c>
      <c r="T241" s="23">
        <v>0.54420000000000002</v>
      </c>
      <c r="U241" s="23">
        <v>0.58032499999999998</v>
      </c>
      <c r="V241" s="23">
        <v>0.53322428340000005</v>
      </c>
      <c r="W241" s="23">
        <v>0.55045210469999994</v>
      </c>
      <c r="X241" s="23">
        <v>0.55474641769999999</v>
      </c>
      <c r="Y241" s="23">
        <v>0.55600942639999995</v>
      </c>
      <c r="Z241" s="23" t="s">
        <v>480</v>
      </c>
      <c r="AA241" s="23" t="s">
        <v>480</v>
      </c>
      <c r="AB241" s="22" t="s">
        <v>551</v>
      </c>
      <c r="AC241" s="23">
        <v>41.7861040449</v>
      </c>
      <c r="AD241" s="24" t="s">
        <v>552</v>
      </c>
      <c r="AE241" s="24">
        <v>-1.55851815E-2</v>
      </c>
      <c r="AF241" s="25">
        <v>4.1500000000000002E-2</v>
      </c>
      <c r="AG241" t="s">
        <v>552</v>
      </c>
      <c r="AH241" s="23">
        <v>-96.2962962963</v>
      </c>
      <c r="AI241" s="22">
        <v>20.940170940200002</v>
      </c>
      <c r="AJ241" s="22">
        <v>-61.538461538500002</v>
      </c>
      <c r="AK241" s="26">
        <v>4366600</v>
      </c>
      <c r="AL241" s="36">
        <v>3690933</v>
      </c>
      <c r="AM241" s="26">
        <v>4476050</v>
      </c>
      <c r="AN241" s="30">
        <v>1895760</v>
      </c>
      <c r="AO241" s="29">
        <v>1683668.66666666</v>
      </c>
      <c r="AP241" s="30">
        <v>2187025.5</v>
      </c>
      <c r="AQ241" s="22" t="s">
        <v>566</v>
      </c>
      <c r="AR241" s="22" t="s">
        <v>581</v>
      </c>
      <c r="AS241" s="24" t="s">
        <v>555</v>
      </c>
      <c r="AT241" s="28">
        <v>-0.1613</v>
      </c>
      <c r="AU241" s="28">
        <v>-5.45E-2</v>
      </c>
      <c r="AV241" s="27">
        <v>1.9599999999999999E-2</v>
      </c>
      <c r="AW241" s="30">
        <v>-397200</v>
      </c>
      <c r="AX241" s="30">
        <v>-1096100</v>
      </c>
      <c r="AY241" s="29">
        <v>150700</v>
      </c>
      <c r="AZ241" s="29">
        <v>967320.00009999995</v>
      </c>
      <c r="BA241" s="29">
        <v>15105160.000299999</v>
      </c>
      <c r="BB241">
        <v>0.02</v>
      </c>
      <c r="BC241" s="25">
        <v>3</v>
      </c>
      <c r="BD241">
        <v>26</v>
      </c>
      <c r="BE241">
        <v>0</v>
      </c>
      <c r="BF241">
        <v>0.78787878789999999</v>
      </c>
      <c r="BG241">
        <v>0</v>
      </c>
    </row>
    <row r="242" spans="1:59" x14ac:dyDescent="0.35">
      <c r="A242" t="s">
        <v>357</v>
      </c>
      <c r="B242" s="18">
        <v>1.93</v>
      </c>
      <c r="C242" s="18">
        <v>-0.01</v>
      </c>
      <c r="D242" s="19">
        <v>-5.1999999999999998E-3</v>
      </c>
      <c r="E242" s="20">
        <v>1.96</v>
      </c>
      <c r="F242" s="18">
        <v>1.9</v>
      </c>
      <c r="G242" s="20">
        <v>1.96</v>
      </c>
      <c r="H242">
        <v>1.94</v>
      </c>
      <c r="I242" s="16">
        <v>2409000</v>
      </c>
      <c r="J242" s="16">
        <v>4624470</v>
      </c>
      <c r="K242" s="21">
        <v>1407080</v>
      </c>
      <c r="L242">
        <v>2.78</v>
      </c>
      <c r="M242">
        <v>1.61</v>
      </c>
      <c r="N242">
        <v>1.92</v>
      </c>
      <c r="O242">
        <v>1.84</v>
      </c>
      <c r="P242">
        <v>2</v>
      </c>
      <c r="Q242">
        <v>2.1</v>
      </c>
      <c r="R242" s="23">
        <v>2.0030000000000001</v>
      </c>
      <c r="S242" s="23">
        <v>2.1263999999999998</v>
      </c>
      <c r="T242" s="23">
        <v>2.0185</v>
      </c>
      <c r="U242" s="22">
        <v>1.8912500000000001</v>
      </c>
      <c r="V242" s="23">
        <v>2.0040450154</v>
      </c>
      <c r="W242" s="23">
        <v>2.0468410168000002</v>
      </c>
      <c r="X242" s="23">
        <v>2.0138069221000001</v>
      </c>
      <c r="Y242" s="22">
        <v>1.9256297644</v>
      </c>
      <c r="Z242" s="23" t="s">
        <v>480</v>
      </c>
      <c r="AA242" s="23" t="s">
        <v>480</v>
      </c>
      <c r="AB242" s="22" t="s">
        <v>551</v>
      </c>
      <c r="AC242" s="23">
        <v>35.724526168700002</v>
      </c>
      <c r="AD242" s="24" t="s">
        <v>552</v>
      </c>
      <c r="AE242" s="24">
        <v>-3.8521485100000002E-2</v>
      </c>
      <c r="AF242" s="25">
        <v>3.61E-2</v>
      </c>
      <c r="AG242" t="s">
        <v>552</v>
      </c>
      <c r="AH242" s="23">
        <v>-141.6666666667</v>
      </c>
      <c r="AI242" s="24">
        <v>14.0170940171</v>
      </c>
      <c r="AJ242" s="22">
        <v>-80</v>
      </c>
      <c r="AK242" s="36">
        <v>1059200</v>
      </c>
      <c r="AL242" s="36">
        <v>969867</v>
      </c>
      <c r="AM242" s="36">
        <v>905850</v>
      </c>
      <c r="AN242" s="29">
        <v>1769207</v>
      </c>
      <c r="AO242" s="29">
        <v>1703626</v>
      </c>
      <c r="AP242" s="29">
        <v>1641537.5</v>
      </c>
      <c r="AQ242" s="24" t="s">
        <v>555</v>
      </c>
      <c r="AR242" s="23" t="s">
        <v>554</v>
      </c>
      <c r="AS242" s="24" t="s">
        <v>555</v>
      </c>
      <c r="AT242" s="28">
        <v>-8.9599999999999999E-2</v>
      </c>
      <c r="AU242" s="28">
        <v>-4.4600000000000001E-2</v>
      </c>
      <c r="AV242" s="28">
        <v>-1.03E-2</v>
      </c>
      <c r="AW242" s="29">
        <v>3050560</v>
      </c>
      <c r="AX242" s="29">
        <v>7723290.0000999998</v>
      </c>
      <c r="AY242" s="29">
        <v>8031410.0000999998</v>
      </c>
      <c r="AZ242" s="29">
        <v>10039390.000600001</v>
      </c>
      <c r="BA242" s="29">
        <v>12357117.0606</v>
      </c>
      <c r="BB242">
        <v>0.36</v>
      </c>
      <c r="BC242" s="25">
        <v>0.2414</v>
      </c>
      <c r="BD242">
        <v>5.3611111110999996</v>
      </c>
      <c r="BE242">
        <v>0</v>
      </c>
      <c r="BF242">
        <v>0.71481481479999998</v>
      </c>
      <c r="BG242">
        <v>0</v>
      </c>
    </row>
    <row r="243" spans="1:59" x14ac:dyDescent="0.35">
      <c r="A243" t="s">
        <v>602</v>
      </c>
      <c r="B243" s="18">
        <v>3.57</v>
      </c>
      <c r="C243" s="18">
        <v>-0.12</v>
      </c>
      <c r="D243" s="19">
        <v>-3.2500000000000001E-2</v>
      </c>
      <c r="E243" s="20">
        <v>3.78</v>
      </c>
      <c r="F243" s="18">
        <v>3.57</v>
      </c>
      <c r="G243" s="20">
        <v>3.8</v>
      </c>
      <c r="H243">
        <v>3.69</v>
      </c>
      <c r="I243" s="16">
        <v>197000</v>
      </c>
      <c r="J243" s="16">
        <v>727420</v>
      </c>
      <c r="K243" s="31">
        <v>0</v>
      </c>
      <c r="L243">
        <v>5.82</v>
      </c>
      <c r="M243">
        <v>2.72</v>
      </c>
      <c r="N243">
        <v>3.49</v>
      </c>
      <c r="O243">
        <v>3.16</v>
      </c>
      <c r="P243">
        <v>4.7</v>
      </c>
      <c r="Q243">
        <v>5.22</v>
      </c>
      <c r="R243" s="23">
        <v>3.802</v>
      </c>
      <c r="S243" s="23">
        <v>4.1143999999999998</v>
      </c>
      <c r="T243" s="23">
        <v>4.3503999999999996</v>
      </c>
      <c r="U243" s="23">
        <v>4.2102500000000003</v>
      </c>
      <c r="V243" s="23">
        <v>3.8258783812999999</v>
      </c>
      <c r="W243" s="23">
        <v>4.0540197045999999</v>
      </c>
      <c r="X243" s="23">
        <v>4.1957782350999997</v>
      </c>
      <c r="Y243" s="23">
        <v>4.1665846329000003</v>
      </c>
      <c r="Z243" s="23" t="s">
        <v>480</v>
      </c>
      <c r="AA243" s="23" t="s">
        <v>480</v>
      </c>
      <c r="AB243" s="23" t="s">
        <v>480</v>
      </c>
      <c r="AC243" s="23">
        <v>42.544870332999999</v>
      </c>
      <c r="AD243" s="24" t="s">
        <v>552</v>
      </c>
      <c r="AE243" s="24">
        <v>-0.12774010659999999</v>
      </c>
      <c r="AF243" s="25">
        <v>9.4E-2</v>
      </c>
      <c r="AG243" t="s">
        <v>482</v>
      </c>
      <c r="AH243" s="23">
        <v>-66.040100250600005</v>
      </c>
      <c r="AI243" s="23">
        <v>13.278414291600001</v>
      </c>
      <c r="AJ243" s="23">
        <v>-91.061452513999996</v>
      </c>
      <c r="AK243" s="26">
        <v>457100</v>
      </c>
      <c r="AL243" s="26">
        <v>310133</v>
      </c>
      <c r="AM243" s="26">
        <v>239800</v>
      </c>
      <c r="AN243" s="30">
        <v>1977232</v>
      </c>
      <c r="AO243" s="30">
        <v>1338600</v>
      </c>
      <c r="AP243" s="30">
        <v>1032190.5</v>
      </c>
      <c r="AQ243" s="23" t="s">
        <v>553</v>
      </c>
      <c r="AR243" s="24" t="s">
        <v>555</v>
      </c>
      <c r="AS243" s="24" t="s">
        <v>555</v>
      </c>
      <c r="AT243" s="28">
        <v>-0.1207</v>
      </c>
      <c r="AU243" s="28">
        <v>-6.0499999999999998E-2</v>
      </c>
      <c r="AV243" s="28">
        <v>-7.9899999999999999E-2</v>
      </c>
      <c r="AW243" s="29">
        <v>26460</v>
      </c>
      <c r="AX243" s="30">
        <v>-4100</v>
      </c>
      <c r="AY243" s="29">
        <v>3680</v>
      </c>
      <c r="AZ243" s="29">
        <v>166180</v>
      </c>
      <c r="BA243" s="29">
        <v>12079653</v>
      </c>
      <c r="BB243">
        <v>-7.0000000000000007E-2</v>
      </c>
      <c r="BC243" s="25">
        <v>0.125</v>
      </c>
      <c r="BD243">
        <v>-51</v>
      </c>
      <c r="BE243">
        <v>0</v>
      </c>
      <c r="BF243">
        <v>0.52967359049999996</v>
      </c>
      <c r="BG243">
        <v>0</v>
      </c>
    </row>
    <row r="244" spans="1:59" x14ac:dyDescent="0.35">
      <c r="A244" t="s">
        <v>359</v>
      </c>
      <c r="B244" s="18">
        <v>94.75</v>
      </c>
      <c r="C244" s="18">
        <v>-0.25</v>
      </c>
      <c r="D244" s="19">
        <v>-2.5999999999999999E-3</v>
      </c>
      <c r="E244" s="31">
        <v>95</v>
      </c>
      <c r="F244" s="18">
        <v>94.1</v>
      </c>
      <c r="G244" s="31">
        <v>95</v>
      </c>
      <c r="H244">
        <v>95</v>
      </c>
      <c r="I244" s="16">
        <v>249160</v>
      </c>
      <c r="J244" s="16">
        <v>23600827</v>
      </c>
      <c r="K244" s="35">
        <v>-11071089</v>
      </c>
      <c r="L244">
        <v>108.1</v>
      </c>
      <c r="M244">
        <v>73.8</v>
      </c>
      <c r="N244">
        <v>94.42</v>
      </c>
      <c r="O244">
        <v>90.48</v>
      </c>
      <c r="P244">
        <v>95.8</v>
      </c>
      <c r="Q244">
        <v>100.45</v>
      </c>
      <c r="R244" s="23">
        <v>96.155000000000001</v>
      </c>
      <c r="S244" s="23">
        <v>95.816000000000003</v>
      </c>
      <c r="T244" s="23">
        <v>96.012</v>
      </c>
      <c r="U244" s="22">
        <v>91.472250000000003</v>
      </c>
      <c r="V244" s="23">
        <v>95.785731785099998</v>
      </c>
      <c r="W244" s="23">
        <v>95.858517511599999</v>
      </c>
      <c r="X244" s="23">
        <v>94.757631386900002</v>
      </c>
      <c r="Y244" s="22">
        <v>91.578258257300007</v>
      </c>
      <c r="Z244" s="23" t="s">
        <v>480</v>
      </c>
      <c r="AA244" s="24" t="s">
        <v>558</v>
      </c>
      <c r="AB244" s="24" t="s">
        <v>558</v>
      </c>
      <c r="AC244" s="23">
        <v>43.441036494999999</v>
      </c>
      <c r="AD244" s="24" t="s">
        <v>552</v>
      </c>
      <c r="AE244" s="23">
        <v>-0.33804187660000001</v>
      </c>
      <c r="AF244" s="25">
        <v>2.1299999999999999E-2</v>
      </c>
      <c r="AG244" t="s">
        <v>481</v>
      </c>
      <c r="AH244" s="23">
        <v>-77.277970011500003</v>
      </c>
      <c r="AI244" s="23">
        <v>22.593523509600001</v>
      </c>
      <c r="AJ244" s="23">
        <v>-80.263157894700001</v>
      </c>
      <c r="AK244" s="26">
        <v>532557</v>
      </c>
      <c r="AL244" s="26">
        <v>557682</v>
      </c>
      <c r="AM244" s="26">
        <v>504050</v>
      </c>
      <c r="AN244" s="30">
        <v>40844277.850000001</v>
      </c>
      <c r="AO244" s="30">
        <v>46539734.033333302</v>
      </c>
      <c r="AP244" s="30">
        <v>43341285.450000003</v>
      </c>
      <c r="AQ244" s="23" t="s">
        <v>564</v>
      </c>
      <c r="AR244" s="24" t="s">
        <v>555</v>
      </c>
      <c r="AS244" s="24" t="s">
        <v>555</v>
      </c>
      <c r="AT244" s="28">
        <v>-1.5100000000000001E-2</v>
      </c>
      <c r="AU244" s="27">
        <v>1.6000000000000001E-3</v>
      </c>
      <c r="AV244" s="28">
        <v>-9.9000000000000008E-3</v>
      </c>
      <c r="AW244" s="30">
        <v>-96985413</v>
      </c>
      <c r="AX244" s="30">
        <v>-391141440</v>
      </c>
      <c r="AY244" s="30">
        <v>-417950100</v>
      </c>
      <c r="AZ244" s="30">
        <v>-955652585.5</v>
      </c>
      <c r="BA244" s="30">
        <v>-2766967422.5005002</v>
      </c>
      <c r="BB244">
        <v>3.62</v>
      </c>
      <c r="BC244" s="25">
        <v>7.4200000000000002E-2</v>
      </c>
      <c r="BD244">
        <v>26.1740331492</v>
      </c>
      <c r="BE244">
        <v>0</v>
      </c>
      <c r="BF244">
        <v>2.6145143488000002</v>
      </c>
      <c r="BG244">
        <v>0</v>
      </c>
    </row>
    <row r="245" spans="1:59" x14ac:dyDescent="0.35">
      <c r="A245" t="s">
        <v>361</v>
      </c>
      <c r="B245" s="31">
        <v>3.55</v>
      </c>
      <c r="C245" s="31">
        <v>0</v>
      </c>
      <c r="D245" s="32">
        <v>0</v>
      </c>
      <c r="E245" s="20">
        <v>3.56</v>
      </c>
      <c r="F245" s="31">
        <v>3.55</v>
      </c>
      <c r="G245" s="20">
        <v>3.68</v>
      </c>
      <c r="H245">
        <v>3.55</v>
      </c>
      <c r="I245" s="16">
        <v>356000</v>
      </c>
      <c r="J245" s="16">
        <v>1266070</v>
      </c>
      <c r="K245" s="31">
        <v>0</v>
      </c>
      <c r="L245">
        <v>4.49</v>
      </c>
      <c r="M245">
        <v>2.86</v>
      </c>
      <c r="N245">
        <v>3.5</v>
      </c>
      <c r="O245">
        <v>3.39</v>
      </c>
      <c r="P245">
        <v>3.62</v>
      </c>
      <c r="Q245">
        <v>4.1500000000000004</v>
      </c>
      <c r="R245" s="23">
        <v>3.7930000000000001</v>
      </c>
      <c r="S245" s="23">
        <v>3.9418000000000002</v>
      </c>
      <c r="T245" s="23">
        <v>3.9323999999999999</v>
      </c>
      <c r="U245" s="23">
        <v>3.6917</v>
      </c>
      <c r="V245" s="23">
        <v>3.7410845912999999</v>
      </c>
      <c r="W245" s="23">
        <v>3.8571116851</v>
      </c>
      <c r="X245" s="23">
        <v>3.8421879507000001</v>
      </c>
      <c r="Y245" s="23">
        <v>3.7379908432</v>
      </c>
      <c r="Z245" s="23" t="s">
        <v>480</v>
      </c>
      <c r="AA245" s="23" t="s">
        <v>480</v>
      </c>
      <c r="AB245" s="24" t="s">
        <v>558</v>
      </c>
      <c r="AC245" s="23">
        <v>33.155431980400003</v>
      </c>
      <c r="AD245" s="24" t="s">
        <v>552</v>
      </c>
      <c r="AE245" s="24">
        <v>-0.1003366575</v>
      </c>
      <c r="AF245" s="25">
        <v>3.3300000000000003E-2</v>
      </c>
      <c r="AG245" t="s">
        <v>552</v>
      </c>
      <c r="AH245" s="23">
        <v>-79.949036470799996</v>
      </c>
      <c r="AI245" s="24">
        <v>9.2932257275999994</v>
      </c>
      <c r="AJ245" s="24">
        <v>-89.361702127699999</v>
      </c>
      <c r="AK245" s="26">
        <v>590300</v>
      </c>
      <c r="AL245" s="26">
        <v>712200</v>
      </c>
      <c r="AM245" s="26">
        <v>684150</v>
      </c>
      <c r="AN245" s="30">
        <v>1874939</v>
      </c>
      <c r="AO245" s="30">
        <v>2466534</v>
      </c>
      <c r="AP245" s="30">
        <v>2458051</v>
      </c>
      <c r="AQ245" s="23" t="s">
        <v>570</v>
      </c>
      <c r="AR245" s="23" t="s">
        <v>554</v>
      </c>
      <c r="AS245" s="24" t="s">
        <v>555</v>
      </c>
      <c r="AT245" s="28">
        <v>-0.108</v>
      </c>
      <c r="AU245" s="28">
        <v>-0.10580000000000001</v>
      </c>
      <c r="AV245" s="27">
        <v>1.14E-2</v>
      </c>
      <c r="AW245" s="29">
        <v>198670</v>
      </c>
      <c r="AX245" s="29">
        <v>2527160</v>
      </c>
      <c r="AY245" s="29">
        <v>4264439.9992000004</v>
      </c>
      <c r="AZ245" s="29">
        <v>2887989.9989</v>
      </c>
      <c r="BA245" s="30">
        <v>-63166514.001199998</v>
      </c>
      <c r="BB245">
        <v>0.02</v>
      </c>
      <c r="BC245" s="25">
        <v>-0.92310000000000003</v>
      </c>
      <c r="BD245">
        <v>177.5</v>
      </c>
      <c r="BE245">
        <v>0</v>
      </c>
      <c r="BF245">
        <v>1.3601532567000001</v>
      </c>
      <c r="BG245">
        <v>0</v>
      </c>
    </row>
    <row r="246" spans="1:59" x14ac:dyDescent="0.35">
      <c r="A246" t="s">
        <v>473</v>
      </c>
      <c r="B246" s="18">
        <v>6</v>
      </c>
      <c r="C246" s="18">
        <v>-0.13</v>
      </c>
      <c r="D246" s="19">
        <v>-2.12E-2</v>
      </c>
      <c r="E246" s="18">
        <v>6.05</v>
      </c>
      <c r="F246" s="18">
        <v>5.9</v>
      </c>
      <c r="G246" s="18">
        <v>6.05</v>
      </c>
      <c r="H246">
        <v>6.13</v>
      </c>
      <c r="I246" s="16">
        <v>123700</v>
      </c>
      <c r="J246" s="16">
        <v>737653</v>
      </c>
      <c r="K246" s="31">
        <v>0</v>
      </c>
      <c r="L246">
        <v>6.6</v>
      </c>
      <c r="M246">
        <v>5.4</v>
      </c>
      <c r="N246">
        <v>5.95</v>
      </c>
      <c r="O246">
        <v>5.56</v>
      </c>
      <c r="P246">
        <v>6.25</v>
      </c>
      <c r="Q246">
        <v>6.5692000000000004</v>
      </c>
      <c r="R246" s="22">
        <v>5.98</v>
      </c>
      <c r="S246" s="22">
        <v>5.8327999999999998</v>
      </c>
      <c r="T246" s="22">
        <v>5.9259000000000004</v>
      </c>
      <c r="U246" s="22">
        <v>5.9128365000000001</v>
      </c>
      <c r="V246" s="22">
        <v>5.9992137621000001</v>
      </c>
      <c r="W246" s="22">
        <v>5.9097556719000002</v>
      </c>
      <c r="X246" s="22">
        <v>5.9022987543000003</v>
      </c>
      <c r="Y246" s="22">
        <v>5.8955778171000004</v>
      </c>
      <c r="Z246" s="22" t="s">
        <v>551</v>
      </c>
      <c r="AA246" s="24" t="s">
        <v>558</v>
      </c>
      <c r="AB246" s="24" t="s">
        <v>558</v>
      </c>
      <c r="AC246" s="23">
        <v>50.986089633699997</v>
      </c>
      <c r="AD246" s="24" t="s">
        <v>552</v>
      </c>
      <c r="AE246" s="24">
        <v>9.2888370400000003E-2</v>
      </c>
      <c r="AF246" s="25">
        <v>4.1399999999999999E-2</v>
      </c>
      <c r="AG246" t="s">
        <v>552</v>
      </c>
      <c r="AH246" s="24">
        <v>11.022101017000001</v>
      </c>
      <c r="AI246" s="23">
        <v>57.630522088399999</v>
      </c>
      <c r="AJ246" s="23">
        <v>-50</v>
      </c>
      <c r="AK246" s="26">
        <v>497440</v>
      </c>
      <c r="AL246" s="26">
        <v>682767</v>
      </c>
      <c r="AM246" s="26">
        <v>539665</v>
      </c>
      <c r="AN246" s="30">
        <v>2845578.1</v>
      </c>
      <c r="AO246" s="30">
        <v>4055413.4</v>
      </c>
      <c r="AP246" s="30">
        <v>3198420.65</v>
      </c>
      <c r="AQ246" s="23" t="s">
        <v>564</v>
      </c>
      <c r="AR246" s="24" t="s">
        <v>555</v>
      </c>
      <c r="AS246" s="24" t="s">
        <v>555</v>
      </c>
      <c r="AT246" s="27">
        <v>7.1400000000000005E-2</v>
      </c>
      <c r="AU246" s="27">
        <v>3.4500000000000003E-2</v>
      </c>
      <c r="AV246" s="28">
        <v>-3.2300000000000002E-2</v>
      </c>
      <c r="AW246" s="30">
        <v>-6150</v>
      </c>
      <c r="AX246" s="29">
        <v>5865729</v>
      </c>
      <c r="AY246" s="29">
        <v>6949526</v>
      </c>
      <c r="AZ246" s="29">
        <v>10751776.9999</v>
      </c>
      <c r="BA246" s="29">
        <v>88684380.879600003</v>
      </c>
      <c r="BB246">
        <v>0.09</v>
      </c>
      <c r="BC246" s="25">
        <v>-0.89159999999999995</v>
      </c>
      <c r="BD246">
        <v>66.666666666699996</v>
      </c>
      <c r="BE246">
        <v>0</v>
      </c>
      <c r="BF246">
        <v>2.2641509433999998</v>
      </c>
      <c r="BG246">
        <v>0</v>
      </c>
    </row>
    <row r="247" spans="1:59" x14ac:dyDescent="0.35">
      <c r="A247" t="s">
        <v>363</v>
      </c>
      <c r="B247" s="20">
        <v>36.950000000000003</v>
      </c>
      <c r="C247" s="20">
        <v>0.65</v>
      </c>
      <c r="D247" s="34">
        <v>1.7899999999999999E-2</v>
      </c>
      <c r="E247" s="31">
        <v>36.299999999999997</v>
      </c>
      <c r="F247" s="18">
        <v>36.049999999999997</v>
      </c>
      <c r="G247" s="20">
        <v>37.450000000000003</v>
      </c>
      <c r="H247">
        <v>36.299999999999997</v>
      </c>
      <c r="I247" s="16">
        <v>1285000</v>
      </c>
      <c r="J247" s="16">
        <v>47349735</v>
      </c>
      <c r="K247" s="35">
        <v>-1629484.9996</v>
      </c>
      <c r="L247">
        <v>50</v>
      </c>
      <c r="M247">
        <v>34.700000000000003</v>
      </c>
      <c r="N247">
        <v>35.15</v>
      </c>
      <c r="O247">
        <v>34.049999999999997</v>
      </c>
      <c r="P247">
        <v>37.200000000000003</v>
      </c>
      <c r="Q247">
        <v>38.880000000000003</v>
      </c>
      <c r="R247" s="22">
        <v>36.844999999999999</v>
      </c>
      <c r="S247" s="23">
        <v>37.029000000000003</v>
      </c>
      <c r="T247" s="23">
        <v>39.116500000000002</v>
      </c>
      <c r="U247" s="23">
        <v>40.183999999999997</v>
      </c>
      <c r="V247" s="22">
        <v>36.575068756100002</v>
      </c>
      <c r="W247" s="23">
        <v>37.278247574600002</v>
      </c>
      <c r="X247" s="23">
        <v>38.313862754600002</v>
      </c>
      <c r="Y247" s="23">
        <v>38.560480378299999</v>
      </c>
      <c r="Z247" s="23" t="s">
        <v>480</v>
      </c>
      <c r="AA247" s="24" t="s">
        <v>558</v>
      </c>
      <c r="AB247" s="23" t="s">
        <v>480</v>
      </c>
      <c r="AC247" s="22">
        <v>51.332812490499997</v>
      </c>
      <c r="AD247" s="24" t="s">
        <v>552</v>
      </c>
      <c r="AE247" s="24">
        <v>-0.39135922919999999</v>
      </c>
      <c r="AF247" s="25">
        <v>2.6200000000000001E-2</v>
      </c>
      <c r="AG247" t="s">
        <v>481</v>
      </c>
      <c r="AH247" s="24">
        <v>-4.3923447705000003</v>
      </c>
      <c r="AI247" s="24">
        <v>39.333794620699997</v>
      </c>
      <c r="AJ247" s="22">
        <v>-34.5454545455</v>
      </c>
      <c r="AK247" s="26">
        <v>1572640</v>
      </c>
      <c r="AL247" s="26">
        <v>2326047</v>
      </c>
      <c r="AM247" s="26">
        <v>2171760</v>
      </c>
      <c r="AN247" s="30">
        <v>47340674</v>
      </c>
      <c r="AO247" s="30">
        <v>79033235.333333299</v>
      </c>
      <c r="AP247" s="30">
        <v>75721757.25</v>
      </c>
      <c r="AQ247" s="24" t="s">
        <v>555</v>
      </c>
      <c r="AR247" s="24" t="s">
        <v>555</v>
      </c>
      <c r="AS247" s="24" t="s">
        <v>555</v>
      </c>
      <c r="AT247" s="27">
        <v>4.1000000000000003E-3</v>
      </c>
      <c r="AU247" s="28">
        <v>-2.5100000000000001E-2</v>
      </c>
      <c r="AV247" s="27">
        <v>5.1200000000000002E-2</v>
      </c>
      <c r="AW247" s="30">
        <v>-2614014.9994000001</v>
      </c>
      <c r="AX247" s="30">
        <v>-214806379.9998</v>
      </c>
      <c r="AY247" s="30">
        <v>-443360949.99949998</v>
      </c>
      <c r="AZ247" s="30">
        <v>-1392593450.0002</v>
      </c>
      <c r="BA247" s="29">
        <v>3738830014.0005999</v>
      </c>
      <c r="BB247">
        <v>13.18</v>
      </c>
      <c r="BC247" s="25">
        <v>0.1885</v>
      </c>
      <c r="BD247">
        <v>2.8034901365999998</v>
      </c>
      <c r="BE247">
        <v>0</v>
      </c>
      <c r="BF247">
        <v>1.1190187764999999</v>
      </c>
      <c r="BG247">
        <v>0</v>
      </c>
    </row>
    <row r="248" spans="1:59" x14ac:dyDescent="0.35">
      <c r="A248" t="s">
        <v>365</v>
      </c>
      <c r="B248" s="20">
        <v>257</v>
      </c>
      <c r="C248" s="20">
        <v>3</v>
      </c>
      <c r="D248" s="34">
        <v>1.18E-2</v>
      </c>
      <c r="E248" s="18">
        <v>249.8</v>
      </c>
      <c r="F248" s="18">
        <v>249.2</v>
      </c>
      <c r="G248" s="20">
        <v>257</v>
      </c>
      <c r="H248">
        <v>254</v>
      </c>
      <c r="I248" s="16">
        <v>674260</v>
      </c>
      <c r="J248" s="16">
        <v>171391338</v>
      </c>
      <c r="K248" s="35">
        <v>-5002332</v>
      </c>
      <c r="L248">
        <v>268.2</v>
      </c>
      <c r="M248">
        <v>197</v>
      </c>
      <c r="N248">
        <v>245.6</v>
      </c>
      <c r="O248">
        <v>231.5</v>
      </c>
      <c r="P248">
        <v>258</v>
      </c>
      <c r="Q248">
        <v>267.5</v>
      </c>
      <c r="R248" s="22">
        <v>248.43</v>
      </c>
      <c r="S248" s="22">
        <v>250.43600000000001</v>
      </c>
      <c r="T248" s="22">
        <v>251.114</v>
      </c>
      <c r="U248" s="22">
        <v>240.136</v>
      </c>
      <c r="V248" s="22">
        <v>250.1029303764</v>
      </c>
      <c r="W248" s="22">
        <v>249.90466481819999</v>
      </c>
      <c r="X248" s="22">
        <v>248.02807841969999</v>
      </c>
      <c r="Y248" s="22">
        <v>240.20544235419999</v>
      </c>
      <c r="Z248" s="22" t="s">
        <v>551</v>
      </c>
      <c r="AA248" s="24" t="s">
        <v>558</v>
      </c>
      <c r="AB248" s="24" t="s">
        <v>558</v>
      </c>
      <c r="AC248" s="22">
        <v>60.451007347500003</v>
      </c>
      <c r="AD248" s="24" t="s">
        <v>552</v>
      </c>
      <c r="AE248" s="22">
        <v>-0.32444200109999999</v>
      </c>
      <c r="AF248" s="25">
        <v>2.53E-2</v>
      </c>
      <c r="AG248" t="s">
        <v>481</v>
      </c>
      <c r="AH248" s="22">
        <v>109.9667774086</v>
      </c>
      <c r="AI248" s="24">
        <v>91.919191919200003</v>
      </c>
      <c r="AJ248" s="22">
        <v>-3.0303030302999998</v>
      </c>
      <c r="AK248" s="36">
        <v>413399</v>
      </c>
      <c r="AL248" s="36">
        <v>518865</v>
      </c>
      <c r="AM248" s="36">
        <v>573050</v>
      </c>
      <c r="AN248" s="29">
        <v>78893440.200000003</v>
      </c>
      <c r="AO248" s="29">
        <v>111230659.866666</v>
      </c>
      <c r="AP248" s="29">
        <v>129566130.3</v>
      </c>
      <c r="AQ248" s="22" t="s">
        <v>566</v>
      </c>
      <c r="AR248" s="22" t="s">
        <v>581</v>
      </c>
      <c r="AS248" s="24" t="s">
        <v>555</v>
      </c>
      <c r="AT248" s="27">
        <v>2.23E-2</v>
      </c>
      <c r="AU248" s="27">
        <v>4.4699999999999997E-2</v>
      </c>
      <c r="AV248" s="28">
        <v>-3.8999999999999998E-3</v>
      </c>
      <c r="AW248" s="30">
        <v>-19222912</v>
      </c>
      <c r="AX248" s="30">
        <v>-599888738</v>
      </c>
      <c r="AY248" s="30">
        <v>-582457340</v>
      </c>
      <c r="AZ248" s="30">
        <v>-1028865108</v>
      </c>
      <c r="BA248" s="30">
        <v>-6955661112</v>
      </c>
      <c r="BB248">
        <v>12.36</v>
      </c>
      <c r="BC248" s="25">
        <v>7.1099999999999997E-2</v>
      </c>
      <c r="BD248">
        <v>20.792880258899999</v>
      </c>
      <c r="BE248">
        <v>0</v>
      </c>
      <c r="BF248">
        <v>1.8785176522</v>
      </c>
      <c r="BG248">
        <v>0</v>
      </c>
    </row>
    <row r="249" spans="1:59" x14ac:dyDescent="0.35">
      <c r="A249" t="s">
        <v>494</v>
      </c>
      <c r="B249" s="21">
        <v>1745.44</v>
      </c>
      <c r="C249" s="20">
        <v>7.04</v>
      </c>
      <c r="D249" s="34">
        <v>4.0000000000000001E-3</v>
      </c>
      <c r="E249" s="21">
        <v>1739.89</v>
      </c>
      <c r="F249" s="35">
        <v>1724.34</v>
      </c>
      <c r="G249" s="21">
        <v>1752.29</v>
      </c>
      <c r="H249" s="16">
        <v>1738.4</v>
      </c>
      <c r="I249" s="16">
        <v>759346908</v>
      </c>
      <c r="J249" s="16">
        <v>2617498200.0500002</v>
      </c>
      <c r="K249" s="35">
        <v>-33393502</v>
      </c>
      <c r="L249" s="16">
        <v>1775.03</v>
      </c>
      <c r="M249" s="16">
        <v>1394.67</v>
      </c>
      <c r="N249" s="16">
        <v>1696.61</v>
      </c>
      <c r="O249" s="16">
        <v>1631.6</v>
      </c>
      <c r="P249" s="16">
        <v>1748.86</v>
      </c>
      <c r="Q249" s="16">
        <v>1766.96</v>
      </c>
      <c r="R249" s="29">
        <v>1709.4369999999999</v>
      </c>
      <c r="S249" s="29">
        <v>1653.2714000000001</v>
      </c>
      <c r="T249" s="29">
        <v>1667.3749</v>
      </c>
      <c r="U249" s="29">
        <v>1679.0057999999999</v>
      </c>
      <c r="V249" s="29">
        <v>1605.9642859697001</v>
      </c>
      <c r="W249" s="29">
        <v>1622.5741717014</v>
      </c>
      <c r="X249" s="29">
        <v>1637.3617980893</v>
      </c>
      <c r="Y249" s="29">
        <v>1631.8577197023001</v>
      </c>
      <c r="Z249" s="24" t="s">
        <v>558</v>
      </c>
      <c r="AA249" s="22" t="s">
        <v>551</v>
      </c>
      <c r="AB249" s="24" t="s">
        <v>558</v>
      </c>
      <c r="AC249" s="22">
        <v>52.8055155371</v>
      </c>
      <c r="AD249" s="24" t="s">
        <v>552</v>
      </c>
      <c r="AE249" s="22">
        <v>-25.729262203200001</v>
      </c>
      <c r="AF249" s="25">
        <v>0.113</v>
      </c>
      <c r="AG249" t="s">
        <v>482</v>
      </c>
      <c r="AH249" s="22">
        <v>177.41298777719999</v>
      </c>
      <c r="AI249" s="24">
        <v>97.420842911700007</v>
      </c>
      <c r="AJ249" s="23">
        <v>-7.5942350333000004</v>
      </c>
      <c r="AK249" s="36">
        <v>536759036</v>
      </c>
      <c r="AL249" s="36">
        <v>595325122</v>
      </c>
      <c r="AM249" s="36">
        <v>553848417</v>
      </c>
      <c r="AN249" s="29">
        <v>2611781360.4629998</v>
      </c>
      <c r="AO249" s="29">
        <v>2384246737.4653301</v>
      </c>
      <c r="AP249" s="29">
        <v>2302791094.4334998</v>
      </c>
      <c r="AQ249" s="24" t="s">
        <v>555</v>
      </c>
      <c r="AR249" s="24" t="s">
        <v>555</v>
      </c>
      <c r="AS249" s="24" t="s">
        <v>555</v>
      </c>
      <c r="AT249" s="27">
        <v>7.7499999999999999E-2</v>
      </c>
      <c r="AU249" s="27">
        <v>2.0299999999999999E-2</v>
      </c>
      <c r="AV249" s="27">
        <v>2.3400000000000001E-2</v>
      </c>
      <c r="AW249" s="29">
        <v>576852630.49919999</v>
      </c>
      <c r="AX249" s="29">
        <v>1158063210.4981999</v>
      </c>
      <c r="AY249" s="29">
        <v>4250916137.4972</v>
      </c>
      <c r="AZ249" s="29">
        <v>4326030088.4981003</v>
      </c>
      <c r="BA249" s="30">
        <v>-2564765176.0064001</v>
      </c>
      <c r="BB249">
        <v>0</v>
      </c>
      <c r="BC249" s="25">
        <v>0</v>
      </c>
      <c r="BD249">
        <v>0</v>
      </c>
      <c r="BE249">
        <v>0</v>
      </c>
      <c r="BF249">
        <v>0</v>
      </c>
      <c r="BG249">
        <v>0</v>
      </c>
    </row>
    <row r="250" spans="1:59" x14ac:dyDescent="0.35">
      <c r="A250" t="s">
        <v>367</v>
      </c>
      <c r="B250" s="20">
        <v>108.4</v>
      </c>
      <c r="C250" s="20">
        <v>0.1</v>
      </c>
      <c r="D250" s="34">
        <v>8.9999999999999998E-4</v>
      </c>
      <c r="E250" s="31">
        <v>108.3</v>
      </c>
      <c r="F250" s="31">
        <v>108.3</v>
      </c>
      <c r="G250" s="20">
        <v>109.8</v>
      </c>
      <c r="H250">
        <v>108.3</v>
      </c>
      <c r="I250" s="16">
        <v>100920</v>
      </c>
      <c r="J250" s="16">
        <v>10934849</v>
      </c>
      <c r="K250" s="31">
        <v>0</v>
      </c>
      <c r="L250">
        <v>195</v>
      </c>
      <c r="M250">
        <v>83.636399999999995</v>
      </c>
      <c r="N250">
        <v>106.65</v>
      </c>
      <c r="O250">
        <v>103.3</v>
      </c>
      <c r="P250">
        <v>111</v>
      </c>
      <c r="Q250">
        <v>115</v>
      </c>
      <c r="R250" s="22">
        <v>107.67</v>
      </c>
      <c r="S250" s="23">
        <v>113.28</v>
      </c>
      <c r="T250" s="23">
        <v>114.896874</v>
      </c>
      <c r="U250" s="23">
        <v>109.516313</v>
      </c>
      <c r="V250" s="22">
        <v>108.2634308703</v>
      </c>
      <c r="W250" s="23">
        <v>111.56047630969999</v>
      </c>
      <c r="X250" s="23">
        <v>112.33622560969999</v>
      </c>
      <c r="Y250" s="22">
        <v>108.1304553498</v>
      </c>
      <c r="Z250" s="22" t="s">
        <v>551</v>
      </c>
      <c r="AA250" s="23" t="s">
        <v>480</v>
      </c>
      <c r="AB250" s="24" t="s">
        <v>558</v>
      </c>
      <c r="AC250" s="23">
        <v>48.600488187300002</v>
      </c>
      <c r="AD250" s="24" t="s">
        <v>552</v>
      </c>
      <c r="AE250" s="22">
        <v>-1.6702403893</v>
      </c>
      <c r="AF250" s="25">
        <v>3.27E-2</v>
      </c>
      <c r="AG250" t="s">
        <v>552</v>
      </c>
      <c r="AH250" s="24">
        <v>32.938076416299999</v>
      </c>
      <c r="AI250" s="23">
        <v>59.259259259300002</v>
      </c>
      <c r="AJ250" s="24">
        <v>-40</v>
      </c>
      <c r="AK250" s="26">
        <v>128381</v>
      </c>
      <c r="AL250" s="26">
        <v>115300</v>
      </c>
      <c r="AM250" s="26">
        <v>102363</v>
      </c>
      <c r="AN250" s="30">
        <v>12027980.6</v>
      </c>
      <c r="AO250" s="30">
        <v>11181951.800000001</v>
      </c>
      <c r="AP250" s="30">
        <v>10164035.85</v>
      </c>
      <c r="AQ250" s="22" t="s">
        <v>574</v>
      </c>
      <c r="AR250" s="22" t="s">
        <v>572</v>
      </c>
      <c r="AS250" s="24" t="s">
        <v>555</v>
      </c>
      <c r="AT250" s="28">
        <v>-5.2400000000000002E-2</v>
      </c>
      <c r="AU250" s="27">
        <v>2.2599999999999999E-2</v>
      </c>
      <c r="AV250" s="28">
        <v>-1.4500000000000001E-2</v>
      </c>
      <c r="AW250" s="29">
        <v>1245155</v>
      </c>
      <c r="AX250" s="30">
        <v>-38355075</v>
      </c>
      <c r="AY250" s="30">
        <v>-59389597</v>
      </c>
      <c r="AZ250" s="30">
        <v>-93840323</v>
      </c>
      <c r="BA250" s="29">
        <v>575443055.5</v>
      </c>
      <c r="BB250">
        <v>2.57</v>
      </c>
      <c r="BC250" s="25">
        <v>3.6299999999999999E-2</v>
      </c>
      <c r="BD250">
        <v>42.178988326800003</v>
      </c>
      <c r="BE250">
        <v>0</v>
      </c>
      <c r="BF250">
        <v>9.1864406780000003</v>
      </c>
      <c r="BG250">
        <v>0</v>
      </c>
    </row>
    <row r="251" spans="1:59" x14ac:dyDescent="0.35">
      <c r="A251" t="s">
        <v>369</v>
      </c>
      <c r="B251" s="31">
        <v>0.13</v>
      </c>
      <c r="C251" s="31">
        <v>0</v>
      </c>
      <c r="D251" s="32">
        <v>0</v>
      </c>
      <c r="E251" s="20">
        <v>0.13100000000000001</v>
      </c>
      <c r="F251" s="31">
        <v>0.13</v>
      </c>
      <c r="G251" s="20">
        <v>0.13100000000000001</v>
      </c>
      <c r="H251">
        <v>0.13</v>
      </c>
      <c r="I251" s="16">
        <v>1220000</v>
      </c>
      <c r="J251" s="16">
        <v>159000</v>
      </c>
      <c r="K251" s="35">
        <v>-20730</v>
      </c>
      <c r="L251">
        <v>0.19</v>
      </c>
      <c r="M251">
        <v>0.129</v>
      </c>
      <c r="N251">
        <v>0.1295</v>
      </c>
      <c r="O251">
        <v>0.1295</v>
      </c>
      <c r="P251">
        <v>0.13600000000000001</v>
      </c>
      <c r="Q251">
        <v>0.1545</v>
      </c>
      <c r="R251" s="23">
        <v>0.13155</v>
      </c>
      <c r="S251" s="23">
        <v>0.1336</v>
      </c>
      <c r="T251" s="23">
        <v>0.13689000000000001</v>
      </c>
      <c r="U251" s="23">
        <v>0.14183999999999999</v>
      </c>
      <c r="V251" s="23">
        <v>0.13174128299999999</v>
      </c>
      <c r="W251" s="23">
        <v>0.1334940205</v>
      </c>
      <c r="X251" s="23">
        <v>0.13627433580000001</v>
      </c>
      <c r="Y251" s="23">
        <v>0.13987149239999999</v>
      </c>
      <c r="Z251" s="24" t="s">
        <v>558</v>
      </c>
      <c r="AA251" s="24" t="s">
        <v>558</v>
      </c>
      <c r="AB251" s="24" t="s">
        <v>558</v>
      </c>
      <c r="AC251" s="23">
        <v>44.684266795900001</v>
      </c>
      <c r="AD251" s="24" t="s">
        <v>552</v>
      </c>
      <c r="AE251" s="24">
        <v>-6.284385E-4</v>
      </c>
      <c r="AF251" s="25">
        <v>2.63E-2</v>
      </c>
      <c r="AG251" t="s">
        <v>481</v>
      </c>
      <c r="AH251" s="23">
        <v>-93.600764087900004</v>
      </c>
      <c r="AI251" s="23">
        <v>12.121212121199999</v>
      </c>
      <c r="AJ251" s="24">
        <v>-90.909090909100001</v>
      </c>
      <c r="AK251" s="26">
        <v>3720000</v>
      </c>
      <c r="AL251" s="26">
        <v>3384667</v>
      </c>
      <c r="AM251" s="26">
        <v>3036500</v>
      </c>
      <c r="AN251" s="30">
        <v>415250</v>
      </c>
      <c r="AO251" s="30">
        <v>396366.66666666599</v>
      </c>
      <c r="AP251" s="30">
        <v>363080.5</v>
      </c>
      <c r="AQ251" s="23" t="s">
        <v>560</v>
      </c>
      <c r="AR251" s="23" t="s">
        <v>561</v>
      </c>
      <c r="AS251" s="24" t="s">
        <v>555</v>
      </c>
      <c r="AT251" s="28">
        <v>-2.9899999999999999E-2</v>
      </c>
      <c r="AU251" s="28">
        <v>-7.6E-3</v>
      </c>
      <c r="AV251" s="28">
        <v>-7.6E-3</v>
      </c>
      <c r="AW251" s="30">
        <v>-95310</v>
      </c>
      <c r="AX251" s="29">
        <v>5890</v>
      </c>
      <c r="AY251" s="29">
        <v>70080</v>
      </c>
      <c r="AZ251" s="29">
        <v>226049.99979999999</v>
      </c>
      <c r="BA251" s="29">
        <v>2353027.9989</v>
      </c>
      <c r="BB251">
        <v>0</v>
      </c>
      <c r="BC251" s="25">
        <v>0</v>
      </c>
      <c r="BD251">
        <v>0</v>
      </c>
      <c r="BE251">
        <v>0</v>
      </c>
      <c r="BF251">
        <v>3.25</v>
      </c>
      <c r="BG251">
        <v>0</v>
      </c>
    </row>
    <row r="252" spans="1:59" x14ac:dyDescent="0.35">
      <c r="A252" t="s">
        <v>371</v>
      </c>
      <c r="B252" s="20">
        <v>2.27</v>
      </c>
      <c r="C252" s="20">
        <v>0.09</v>
      </c>
      <c r="D252" s="34">
        <v>4.1300000000000003E-2</v>
      </c>
      <c r="E252" s="18">
        <v>2.1</v>
      </c>
      <c r="F252" s="18">
        <v>2.1</v>
      </c>
      <c r="G252" s="20">
        <v>2.27</v>
      </c>
      <c r="H252">
        <v>2.1800000000000002</v>
      </c>
      <c r="I252" s="16">
        <v>7000</v>
      </c>
      <c r="J252" s="16">
        <v>15070</v>
      </c>
      <c r="K252" s="21">
        <v>15070</v>
      </c>
      <c r="L252">
        <v>4.38</v>
      </c>
      <c r="M252">
        <v>1.91</v>
      </c>
      <c r="N252">
        <v>1.95</v>
      </c>
      <c r="O252">
        <v>1.87</v>
      </c>
      <c r="P252">
        <v>2.2799999999999998</v>
      </c>
      <c r="Q252">
        <v>3.65</v>
      </c>
      <c r="R252" s="22">
        <v>2.0785</v>
      </c>
      <c r="S252" s="22">
        <v>2.0948000000000002</v>
      </c>
      <c r="T252" s="22">
        <v>2.1067999999999998</v>
      </c>
      <c r="U252" s="22">
        <v>2.2423999999999999</v>
      </c>
      <c r="V252" s="22">
        <v>2.0771433559000001</v>
      </c>
      <c r="W252" s="22">
        <v>2.0896772441000002</v>
      </c>
      <c r="X252" s="22">
        <v>2.1160817693</v>
      </c>
      <c r="Y252" s="22">
        <v>2.0838098841999999</v>
      </c>
      <c r="Z252" s="23" t="s">
        <v>480</v>
      </c>
      <c r="AA252" s="24" t="s">
        <v>558</v>
      </c>
      <c r="AB252" s="24" t="s">
        <v>558</v>
      </c>
      <c r="AC252" s="22">
        <v>58.701595336399997</v>
      </c>
      <c r="AD252" s="24" t="s">
        <v>552</v>
      </c>
      <c r="AE252" s="24">
        <v>-1.5060890800000001E-2</v>
      </c>
      <c r="AF252" s="25">
        <v>6.0299999999999999E-2</v>
      </c>
      <c r="AG252" t="s">
        <v>482</v>
      </c>
      <c r="AH252" s="22">
        <v>145.22584333910001</v>
      </c>
      <c r="AI252" s="24">
        <v>0</v>
      </c>
      <c r="AJ252" s="22">
        <v>0</v>
      </c>
      <c r="AK252" s="26">
        <v>17200</v>
      </c>
      <c r="AL252" s="26">
        <v>20667</v>
      </c>
      <c r="AM252" s="26">
        <v>17450</v>
      </c>
      <c r="AN252" s="30">
        <v>34466</v>
      </c>
      <c r="AO252" s="30">
        <v>41806.666666666701</v>
      </c>
      <c r="AP252" s="30">
        <v>35479</v>
      </c>
      <c r="AQ252" s="22" t="s">
        <v>556</v>
      </c>
      <c r="AR252" s="24" t="s">
        <v>555</v>
      </c>
      <c r="AS252" s="24" t="s">
        <v>555</v>
      </c>
      <c r="AT252" s="27">
        <v>7.0800000000000002E-2</v>
      </c>
      <c r="AU252" s="27">
        <v>0.13500000000000001</v>
      </c>
      <c r="AV252" s="27">
        <v>4.1300000000000003E-2</v>
      </c>
      <c r="AW252" s="29">
        <v>10710</v>
      </c>
      <c r="AX252" s="29">
        <v>25700</v>
      </c>
      <c r="AY252" s="29">
        <v>30700</v>
      </c>
      <c r="AZ252" s="29">
        <v>24700</v>
      </c>
      <c r="BA252" s="30">
        <v>-204080</v>
      </c>
      <c r="BB252">
        <v>0</v>
      </c>
      <c r="BC252" s="25">
        <v>0</v>
      </c>
      <c r="BD252">
        <v>0</v>
      </c>
      <c r="BE252">
        <v>0</v>
      </c>
      <c r="BF252">
        <v>0</v>
      </c>
      <c r="BG252">
        <v>0</v>
      </c>
    </row>
    <row r="253" spans="1:59" x14ac:dyDescent="0.35">
      <c r="A253" t="s">
        <v>373</v>
      </c>
      <c r="B253" s="18">
        <v>1.69</v>
      </c>
      <c r="C253" s="18">
        <v>-0.01</v>
      </c>
      <c r="D253" s="19">
        <v>-5.8999999999999999E-3</v>
      </c>
      <c r="E253" s="31">
        <v>1.7</v>
      </c>
      <c r="F253" s="18">
        <v>1.64</v>
      </c>
      <c r="G253" s="20">
        <v>1.71</v>
      </c>
      <c r="H253">
        <v>1.7</v>
      </c>
      <c r="I253" s="16">
        <v>1262000</v>
      </c>
      <c r="J253" s="16">
        <v>2110480</v>
      </c>
      <c r="K253" s="35">
        <v>-8330</v>
      </c>
      <c r="L253">
        <v>2.1</v>
      </c>
      <c r="M253">
        <v>1.32</v>
      </c>
      <c r="N253">
        <v>1.61</v>
      </c>
      <c r="O253">
        <v>1.54</v>
      </c>
      <c r="P253">
        <v>1.76</v>
      </c>
      <c r="Q253">
        <v>1.82</v>
      </c>
      <c r="R253" s="22">
        <v>1.6379999999999999</v>
      </c>
      <c r="S253" s="22">
        <v>1.6814</v>
      </c>
      <c r="T253" s="22">
        <v>1.5996999999999999</v>
      </c>
      <c r="U253" s="22">
        <v>1.5478000000000001</v>
      </c>
      <c r="V253" s="22">
        <v>1.6552964479000001</v>
      </c>
      <c r="W253" s="22">
        <v>1.6521281383999999</v>
      </c>
      <c r="X253" s="22">
        <v>1.6206857156000001</v>
      </c>
      <c r="Y253" s="22">
        <v>1.5566564745</v>
      </c>
      <c r="Z253" s="22" t="s">
        <v>551</v>
      </c>
      <c r="AA253" s="24" t="s">
        <v>558</v>
      </c>
      <c r="AB253" s="22" t="s">
        <v>551</v>
      </c>
      <c r="AC253" s="23">
        <v>55.170500840099997</v>
      </c>
      <c r="AD253" s="24" t="s">
        <v>552</v>
      </c>
      <c r="AE253" s="24">
        <v>-7.5626492999999999E-3</v>
      </c>
      <c r="AF253" s="25">
        <v>3.8199999999999998E-2</v>
      </c>
      <c r="AG253" t="s">
        <v>552</v>
      </c>
      <c r="AH253" s="22">
        <v>105.0228310502</v>
      </c>
      <c r="AI253" s="22">
        <v>55.396825396799997</v>
      </c>
      <c r="AJ253" s="23">
        <v>-60</v>
      </c>
      <c r="AK253" s="26">
        <v>1365400</v>
      </c>
      <c r="AL253" s="26">
        <v>1263467</v>
      </c>
      <c r="AM253" s="36">
        <v>1107800</v>
      </c>
      <c r="AN253" s="30">
        <v>2181504</v>
      </c>
      <c r="AO253" s="30">
        <v>2029030.66666666</v>
      </c>
      <c r="AP253" s="29">
        <v>1780708</v>
      </c>
      <c r="AQ253" s="24" t="s">
        <v>555</v>
      </c>
      <c r="AR253" s="24" t="s">
        <v>555</v>
      </c>
      <c r="AS253" s="24" t="s">
        <v>555</v>
      </c>
      <c r="AT253" s="27">
        <v>7.6399999999999996E-2</v>
      </c>
      <c r="AU253" s="27">
        <v>4.9700000000000001E-2</v>
      </c>
      <c r="AV253" s="27">
        <v>3.0499999999999999E-2</v>
      </c>
      <c r="AW253" s="30">
        <v>-71960</v>
      </c>
      <c r="AX253" s="29">
        <v>86820</v>
      </c>
      <c r="AY253" s="29">
        <v>178290</v>
      </c>
      <c r="AZ253" s="29">
        <v>13990200</v>
      </c>
      <c r="BA253" s="29">
        <v>25308909.999200001</v>
      </c>
      <c r="BB253">
        <v>0.16</v>
      </c>
      <c r="BC253" s="25">
        <v>-0.51519999999999999</v>
      </c>
      <c r="BD253">
        <v>10.5625</v>
      </c>
      <c r="BE253">
        <v>0</v>
      </c>
      <c r="BF253">
        <v>0.31588785050000001</v>
      </c>
      <c r="BG253">
        <v>0</v>
      </c>
    </row>
    <row r="254" spans="1:59" x14ac:dyDescent="0.35">
      <c r="A254" t="s">
        <v>640</v>
      </c>
      <c r="B254" s="18">
        <v>175.1</v>
      </c>
      <c r="C254" s="18">
        <v>-3.3</v>
      </c>
      <c r="D254" s="19">
        <v>-1.8499999999999999E-2</v>
      </c>
      <c r="E254" s="31">
        <v>178.4</v>
      </c>
      <c r="F254" s="18">
        <v>175.1</v>
      </c>
      <c r="G254" s="31">
        <v>178.4</v>
      </c>
      <c r="H254">
        <v>178.4</v>
      </c>
      <c r="I254">
        <v>190</v>
      </c>
      <c r="J254" s="16">
        <v>33515</v>
      </c>
      <c r="K254" s="31">
        <v>0</v>
      </c>
      <c r="L254">
        <v>255</v>
      </c>
      <c r="M254">
        <v>174</v>
      </c>
      <c r="N254">
        <v>174</v>
      </c>
      <c r="O254">
        <v>154.9</v>
      </c>
      <c r="P254">
        <v>180.1</v>
      </c>
      <c r="Q254">
        <v>218.8</v>
      </c>
      <c r="R254" s="23">
        <v>186.02500000000001</v>
      </c>
      <c r="S254" s="23">
        <v>190.506</v>
      </c>
      <c r="T254" s="23">
        <v>188.31800000000001</v>
      </c>
      <c r="U254" s="23">
        <v>225.0735</v>
      </c>
      <c r="V254" s="23">
        <v>185.64110694510001</v>
      </c>
      <c r="W254" s="23">
        <v>189.1948024358</v>
      </c>
      <c r="X254" s="23">
        <v>200.3595118856</v>
      </c>
      <c r="Y254" s="23">
        <v>260.26634082449999</v>
      </c>
      <c r="Z254" s="23" t="s">
        <v>480</v>
      </c>
      <c r="AA254" s="24" t="s">
        <v>558</v>
      </c>
      <c r="AB254" s="24" t="s">
        <v>558</v>
      </c>
      <c r="AC254" s="23">
        <v>42.1911391979</v>
      </c>
      <c r="AD254" s="24" t="s">
        <v>552</v>
      </c>
      <c r="AE254" s="23">
        <v>-2.2710507646</v>
      </c>
      <c r="AF254" s="25">
        <v>4.2099999999999999E-2</v>
      </c>
      <c r="AG254" t="s">
        <v>552</v>
      </c>
      <c r="AH254" s="23">
        <v>-85.291271132299997</v>
      </c>
      <c r="AI254" s="24">
        <v>6.3310450037999999</v>
      </c>
      <c r="AJ254" s="23">
        <v>-100</v>
      </c>
      <c r="AK254" s="22">
        <v>119</v>
      </c>
      <c r="AL254" s="22">
        <v>97</v>
      </c>
      <c r="AM254" s="22">
        <v>100</v>
      </c>
      <c r="AN254" s="29">
        <v>22063.1</v>
      </c>
      <c r="AO254" s="29">
        <v>17920.400000000001</v>
      </c>
      <c r="AP254" s="29">
        <v>18619.5</v>
      </c>
      <c r="AQ254" s="23" t="s">
        <v>560</v>
      </c>
      <c r="AR254" s="23" t="s">
        <v>554</v>
      </c>
      <c r="AS254" s="24" t="s">
        <v>555</v>
      </c>
      <c r="AT254" s="28">
        <v>-2.7199999999999998E-2</v>
      </c>
      <c r="AU254" s="28">
        <v>-1.8499999999999999E-2</v>
      </c>
      <c r="AV254" s="28">
        <v>-1.8499999999999999E-2</v>
      </c>
      <c r="AW254" s="24">
        <v>0</v>
      </c>
      <c r="AX254" s="29">
        <v>31856</v>
      </c>
      <c r="AY254" s="29">
        <v>31856</v>
      </c>
      <c r="AZ254" s="30">
        <v>-49400</v>
      </c>
      <c r="BA254" s="24">
        <v>0</v>
      </c>
      <c r="BB254">
        <v>0.02</v>
      </c>
      <c r="BC254" s="25">
        <v>0</v>
      </c>
      <c r="BD254" s="16">
        <v>8755</v>
      </c>
      <c r="BE254">
        <v>0</v>
      </c>
      <c r="BF254" s="16">
        <v>1250.7142857143001</v>
      </c>
      <c r="BG254">
        <v>0</v>
      </c>
    </row>
    <row r="255" spans="1:59" x14ac:dyDescent="0.35">
      <c r="A255" t="s">
        <v>3</v>
      </c>
      <c r="B255" s="20">
        <v>58.1</v>
      </c>
      <c r="C255" s="20">
        <v>0.5</v>
      </c>
      <c r="D255" s="34">
        <v>8.6999999999999994E-3</v>
      </c>
      <c r="E255" s="31">
        <v>57.6</v>
      </c>
      <c r="F255" s="18">
        <v>57.55</v>
      </c>
      <c r="G255" s="20">
        <v>58.1</v>
      </c>
      <c r="H255">
        <v>57.6</v>
      </c>
      <c r="I255" s="16">
        <v>108810</v>
      </c>
      <c r="J255" s="16">
        <v>6306749</v>
      </c>
      <c r="K255" s="35">
        <v>-2021938</v>
      </c>
      <c r="L255">
        <v>80</v>
      </c>
      <c r="M255">
        <v>56.5</v>
      </c>
      <c r="N255">
        <v>56.58</v>
      </c>
      <c r="O255">
        <v>56.58</v>
      </c>
      <c r="P255">
        <v>58.32</v>
      </c>
      <c r="Q255">
        <v>65.52</v>
      </c>
      <c r="R255" s="23">
        <v>60.542499999999997</v>
      </c>
      <c r="S255" s="23">
        <v>61.637</v>
      </c>
      <c r="T255" s="23">
        <v>62.330500000000001</v>
      </c>
      <c r="U255" s="23">
        <v>65.238</v>
      </c>
      <c r="V255" s="23">
        <v>59.7527034469</v>
      </c>
      <c r="W255" s="23">
        <v>61.174222250900002</v>
      </c>
      <c r="X255" s="23">
        <v>62.4711605611</v>
      </c>
      <c r="Y255" s="23">
        <v>65.090416971500005</v>
      </c>
      <c r="Z255" s="23" t="s">
        <v>480</v>
      </c>
      <c r="AA255" s="24" t="s">
        <v>558</v>
      </c>
      <c r="AB255" s="24" t="s">
        <v>558</v>
      </c>
      <c r="AC255" s="23">
        <v>35.952509905500001</v>
      </c>
      <c r="AD255" s="24" t="s">
        <v>552</v>
      </c>
      <c r="AE255" s="23">
        <v>-1.181198668</v>
      </c>
      <c r="AF255" s="25">
        <v>1.6400000000000001E-2</v>
      </c>
      <c r="AG255" t="s">
        <v>481</v>
      </c>
      <c r="AH255" s="23">
        <v>-73.057832803500006</v>
      </c>
      <c r="AI255" s="22">
        <v>18.918381893900001</v>
      </c>
      <c r="AJ255" s="22">
        <v>-73.770491803300004</v>
      </c>
      <c r="AK255" s="26">
        <v>373994</v>
      </c>
      <c r="AL255" s="26">
        <v>370047</v>
      </c>
      <c r="AM255" s="26">
        <v>341767</v>
      </c>
      <c r="AN255" s="30">
        <v>19796639.600000001</v>
      </c>
      <c r="AO255" s="30">
        <v>20606230.633333299</v>
      </c>
      <c r="AP255" s="30">
        <v>19619015.925000001</v>
      </c>
      <c r="AQ255" s="22" t="s">
        <v>566</v>
      </c>
      <c r="AR255" s="22" t="s">
        <v>581</v>
      </c>
      <c r="AS255" s="24" t="s">
        <v>555</v>
      </c>
      <c r="AT255" s="28">
        <v>-4.7500000000000001E-2</v>
      </c>
      <c r="AU255" s="28">
        <v>-6.9699999999999998E-2</v>
      </c>
      <c r="AV255" s="27">
        <v>2.5600000000000001E-2</v>
      </c>
      <c r="AW255" s="30">
        <v>-38379517.5</v>
      </c>
      <c r="AX255" s="30">
        <v>-181369569.5</v>
      </c>
      <c r="AY255" s="30">
        <v>-136876187.00029999</v>
      </c>
      <c r="AZ255" s="30">
        <v>-94816999.500300005</v>
      </c>
      <c r="BA255" s="24">
        <v>0</v>
      </c>
      <c r="BB255">
        <v>4.79</v>
      </c>
      <c r="BC255" s="25">
        <v>0.1542</v>
      </c>
      <c r="BD255">
        <v>12.1294363257</v>
      </c>
      <c r="BE255">
        <v>0</v>
      </c>
      <c r="BF255">
        <v>2.5371179039</v>
      </c>
      <c r="BG255">
        <v>0</v>
      </c>
    </row>
    <row r="256" spans="1:59" x14ac:dyDescent="0.35">
      <c r="A256" t="s">
        <v>375</v>
      </c>
      <c r="B256" s="18">
        <v>3.2</v>
      </c>
      <c r="C256" s="18">
        <v>-0.02</v>
      </c>
      <c r="D256" s="19">
        <v>-6.1999999999999998E-3</v>
      </c>
      <c r="E256" s="31">
        <v>3.22</v>
      </c>
      <c r="F256" s="18">
        <v>3.19</v>
      </c>
      <c r="G256" s="20">
        <v>3.23</v>
      </c>
      <c r="H256">
        <v>3.22</v>
      </c>
      <c r="I256" s="16">
        <v>532000</v>
      </c>
      <c r="J256" s="16">
        <v>1704660</v>
      </c>
      <c r="K256" s="31">
        <v>0</v>
      </c>
      <c r="L256">
        <v>3.42</v>
      </c>
      <c r="M256">
        <v>3.05</v>
      </c>
      <c r="N256">
        <v>3.18</v>
      </c>
      <c r="O256">
        <v>3.05</v>
      </c>
      <c r="P256">
        <v>3.24</v>
      </c>
      <c r="Q256">
        <v>3.34</v>
      </c>
      <c r="R256" s="23">
        <v>3.2320000000000002</v>
      </c>
      <c r="S256" s="23">
        <v>3.2080000000000002</v>
      </c>
      <c r="T256" s="22">
        <v>3.1918000000000002</v>
      </c>
      <c r="U256" s="23">
        <v>3.2281</v>
      </c>
      <c r="V256" s="23">
        <v>3.2242847001000001</v>
      </c>
      <c r="W256" s="23">
        <v>3.2131115663999998</v>
      </c>
      <c r="X256" s="23">
        <v>3.2100968715999998</v>
      </c>
      <c r="Y256" s="23">
        <v>3.2205263871000001</v>
      </c>
      <c r="Z256" s="24" t="s">
        <v>558</v>
      </c>
      <c r="AA256" s="24" t="s">
        <v>558</v>
      </c>
      <c r="AB256" s="24" t="s">
        <v>558</v>
      </c>
      <c r="AC256" s="23">
        <v>43.542476387500002</v>
      </c>
      <c r="AD256" s="24" t="s">
        <v>552</v>
      </c>
      <c r="AE256" s="24">
        <v>7.9041969000000004E-3</v>
      </c>
      <c r="AF256" s="25">
        <v>8.8999999999999999E-3</v>
      </c>
      <c r="AG256" t="s">
        <v>481</v>
      </c>
      <c r="AH256" s="23">
        <v>-182.9573934837</v>
      </c>
      <c r="AI256" s="23">
        <v>20.833333333300001</v>
      </c>
      <c r="AJ256" s="23">
        <v>-87.5</v>
      </c>
      <c r="AK256" s="36">
        <v>149200</v>
      </c>
      <c r="AL256" s="36">
        <v>179800</v>
      </c>
      <c r="AM256" s="36">
        <v>152100</v>
      </c>
      <c r="AN256" s="29">
        <v>449945</v>
      </c>
      <c r="AO256" s="29">
        <v>560078</v>
      </c>
      <c r="AP256" s="29">
        <v>475865.5</v>
      </c>
      <c r="AQ256" s="24" t="s">
        <v>555</v>
      </c>
      <c r="AR256" s="24" t="s">
        <v>555</v>
      </c>
      <c r="AS256" s="24" t="s">
        <v>555</v>
      </c>
      <c r="AT256" s="27">
        <v>2.24E-2</v>
      </c>
      <c r="AU256" s="28">
        <v>-9.2999999999999992E-3</v>
      </c>
      <c r="AV256" s="28">
        <v>-9.2999999999999992E-3</v>
      </c>
      <c r="AW256" s="30">
        <v>-54880</v>
      </c>
      <c r="AX256" s="30">
        <v>-723590</v>
      </c>
      <c r="AY256" s="29">
        <v>2276280</v>
      </c>
      <c r="AZ256" s="30">
        <v>-305470</v>
      </c>
      <c r="BA256" s="29">
        <v>6399.9998999999998</v>
      </c>
      <c r="BB256">
        <v>0.66</v>
      </c>
      <c r="BC256" s="25">
        <v>0.1</v>
      </c>
      <c r="BD256">
        <v>4.8484848485000001</v>
      </c>
      <c r="BE256">
        <v>0</v>
      </c>
      <c r="BF256">
        <v>0.5177993528</v>
      </c>
      <c r="BG256">
        <v>0</v>
      </c>
    </row>
    <row r="257" spans="1:59" x14ac:dyDescent="0.35">
      <c r="A257" t="s">
        <v>377</v>
      </c>
      <c r="B257" s="35">
        <v>1940</v>
      </c>
      <c r="C257" s="18">
        <v>-15</v>
      </c>
      <c r="D257" s="19">
        <v>-7.7000000000000002E-3</v>
      </c>
      <c r="E257" s="35">
        <v>1940</v>
      </c>
      <c r="F257" s="35">
        <v>1940</v>
      </c>
      <c r="G257" s="35">
        <v>1940</v>
      </c>
      <c r="H257" s="16">
        <v>1955</v>
      </c>
      <c r="I257">
        <v>55</v>
      </c>
      <c r="J257" s="16">
        <v>106700</v>
      </c>
      <c r="K257" s="31">
        <v>0</v>
      </c>
      <c r="L257" s="16">
        <v>2000</v>
      </c>
      <c r="M257" s="16">
        <v>1595</v>
      </c>
      <c r="N257" s="16">
        <v>1880</v>
      </c>
      <c r="O257" s="16">
        <v>1810</v>
      </c>
      <c r="P257" s="16">
        <v>1974</v>
      </c>
      <c r="Q257" s="16">
        <v>1997.5</v>
      </c>
      <c r="R257" s="29">
        <v>1935.55</v>
      </c>
      <c r="S257" s="29">
        <v>1917.94</v>
      </c>
      <c r="T257" s="29">
        <v>1892.88</v>
      </c>
      <c r="U257" s="29">
        <v>1789.335</v>
      </c>
      <c r="V257" s="29">
        <v>1926.7634489224999</v>
      </c>
      <c r="W257" s="29">
        <v>1917.1056294790001</v>
      </c>
      <c r="X257" s="29">
        <v>1879.9562914261001</v>
      </c>
      <c r="Y257" s="29">
        <v>1807.7660310833</v>
      </c>
      <c r="Z257" s="23" t="s">
        <v>480</v>
      </c>
      <c r="AA257" s="24" t="s">
        <v>558</v>
      </c>
      <c r="AB257" s="24" t="s">
        <v>558</v>
      </c>
      <c r="AC257" s="23">
        <v>52.426600765000003</v>
      </c>
      <c r="AD257" s="24" t="s">
        <v>552</v>
      </c>
      <c r="AE257" s="22">
        <v>-1.5147135722</v>
      </c>
      <c r="AF257" s="25">
        <v>1.4200000000000001E-2</v>
      </c>
      <c r="AG257" t="s">
        <v>481</v>
      </c>
      <c r="AH257" s="24">
        <v>4.9542948852000004</v>
      </c>
      <c r="AI257" s="22">
        <v>72.380952381</v>
      </c>
      <c r="AJ257" s="23">
        <v>-39.285714285700003</v>
      </c>
      <c r="AK257" s="23">
        <v>84</v>
      </c>
      <c r="AL257" s="23">
        <v>108</v>
      </c>
      <c r="AM257" s="23">
        <v>187</v>
      </c>
      <c r="AN257" s="30">
        <v>156834.5</v>
      </c>
      <c r="AO257" s="30">
        <v>205788</v>
      </c>
      <c r="AP257" s="30">
        <v>364052.75</v>
      </c>
      <c r="AQ257" s="22" t="s">
        <v>556</v>
      </c>
      <c r="AR257" s="24" t="s">
        <v>555</v>
      </c>
      <c r="AS257" s="22" t="s">
        <v>569</v>
      </c>
      <c r="AT257" s="27">
        <v>5.1999999999999998E-3</v>
      </c>
      <c r="AU257" s="28">
        <v>-2.5999999999999999E-3</v>
      </c>
      <c r="AV257" s="27">
        <v>3.1899999999999998E-2</v>
      </c>
      <c r="AW257" s="30">
        <v>-49350</v>
      </c>
      <c r="AX257" s="29">
        <v>168850</v>
      </c>
      <c r="AY257" s="29">
        <v>559300</v>
      </c>
      <c r="AZ257" s="29">
        <v>286375</v>
      </c>
      <c r="BA257" s="30">
        <v>-594940</v>
      </c>
      <c r="BB257">
        <v>3.51</v>
      </c>
      <c r="BC257" s="25">
        <v>-0.1333</v>
      </c>
      <c r="BD257">
        <v>552.70655270659995</v>
      </c>
      <c r="BE257">
        <v>0</v>
      </c>
      <c r="BF257">
        <v>58.859223301</v>
      </c>
      <c r="BG257">
        <v>0</v>
      </c>
    </row>
    <row r="258" spans="1:59" x14ac:dyDescent="0.35">
      <c r="A258" t="s">
        <v>379</v>
      </c>
      <c r="B258" s="20">
        <v>1.02</v>
      </c>
      <c r="C258" s="20">
        <v>0.02</v>
      </c>
      <c r="D258" s="34">
        <v>0.02</v>
      </c>
      <c r="E258" s="31">
        <v>1</v>
      </c>
      <c r="F258" s="31">
        <v>1</v>
      </c>
      <c r="G258" s="20">
        <v>1.02</v>
      </c>
      <c r="H258">
        <v>1</v>
      </c>
      <c r="I258" s="16">
        <v>297000</v>
      </c>
      <c r="J258" s="16">
        <v>301720</v>
      </c>
      <c r="K258" s="31">
        <v>0</v>
      </c>
      <c r="L258">
        <v>1.1100000000000001</v>
      </c>
      <c r="M258">
        <v>0.96</v>
      </c>
      <c r="N258">
        <v>1</v>
      </c>
      <c r="O258">
        <v>0.97</v>
      </c>
      <c r="P258">
        <v>1.03</v>
      </c>
      <c r="Q258">
        <v>1.08</v>
      </c>
      <c r="R258" s="23">
        <v>1.0205</v>
      </c>
      <c r="S258" s="23">
        <v>1.0262</v>
      </c>
      <c r="T258" s="23">
        <v>1.032</v>
      </c>
      <c r="U258" s="23">
        <v>1.0246500000000001</v>
      </c>
      <c r="V258" s="22">
        <v>1.0186199471999999</v>
      </c>
      <c r="W258" s="23">
        <v>1.0246288669000001</v>
      </c>
      <c r="X258" s="23">
        <v>1.0267070743</v>
      </c>
      <c r="Y258" s="23">
        <v>1.0237388374</v>
      </c>
      <c r="Z258" s="23" t="s">
        <v>480</v>
      </c>
      <c r="AA258" s="24" t="s">
        <v>558</v>
      </c>
      <c r="AB258" s="24" t="s">
        <v>558</v>
      </c>
      <c r="AC258" s="23">
        <v>49.633504977500003</v>
      </c>
      <c r="AD258" s="24" t="s">
        <v>552</v>
      </c>
      <c r="AE258" s="24">
        <v>-5.0398405E-3</v>
      </c>
      <c r="AF258" s="25">
        <v>1.7600000000000001E-2</v>
      </c>
      <c r="AG258" t="s">
        <v>481</v>
      </c>
      <c r="AH258" s="23">
        <v>-56.969696969700003</v>
      </c>
      <c r="AI258" s="24">
        <v>0</v>
      </c>
      <c r="AJ258" s="22">
        <v>-50</v>
      </c>
      <c r="AK258" s="26">
        <v>426600</v>
      </c>
      <c r="AL258" s="26">
        <v>345667</v>
      </c>
      <c r="AM258" s="26">
        <v>368000</v>
      </c>
      <c r="AN258" s="30">
        <v>380268</v>
      </c>
      <c r="AO258" s="30">
        <v>315793.33333333302</v>
      </c>
      <c r="AP258" s="30">
        <v>349374</v>
      </c>
      <c r="AQ258" s="22" t="s">
        <v>556</v>
      </c>
      <c r="AR258" s="24" t="s">
        <v>555</v>
      </c>
      <c r="AS258" s="24" t="s">
        <v>555</v>
      </c>
      <c r="AT258" s="27">
        <v>9.9000000000000008E-3</v>
      </c>
      <c r="AU258" s="33">
        <v>0</v>
      </c>
      <c r="AV258" s="27">
        <v>9.9000000000000008E-3</v>
      </c>
      <c r="AW258" s="24">
        <v>0</v>
      </c>
      <c r="AX258" s="30">
        <v>-653600</v>
      </c>
      <c r="AY258" s="30">
        <v>-619850</v>
      </c>
      <c r="AZ258" s="30">
        <v>-625550</v>
      </c>
      <c r="BA258" s="30">
        <v>-15800281.0001</v>
      </c>
      <c r="BB258">
        <v>0.1</v>
      </c>
      <c r="BC258" s="25">
        <v>0.25</v>
      </c>
      <c r="BD258">
        <v>10.199999999999999</v>
      </c>
      <c r="BE258">
        <v>0</v>
      </c>
      <c r="BF258">
        <v>0.64556962029999998</v>
      </c>
      <c r="BG258">
        <v>0</v>
      </c>
    </row>
    <row r="259" spans="1:59" x14ac:dyDescent="0.35">
      <c r="A259" t="s">
        <v>381</v>
      </c>
      <c r="B259" s="18">
        <v>985</v>
      </c>
      <c r="C259" s="18">
        <v>-14</v>
      </c>
      <c r="D259" s="19">
        <v>-1.4E-2</v>
      </c>
      <c r="E259" s="18">
        <v>995</v>
      </c>
      <c r="F259" s="18">
        <v>985</v>
      </c>
      <c r="G259" s="21">
        <v>1000</v>
      </c>
      <c r="H259">
        <v>999</v>
      </c>
      <c r="I259" s="16">
        <v>411200</v>
      </c>
      <c r="J259" s="16">
        <v>407433385</v>
      </c>
      <c r="K259" s="35">
        <v>-48377300</v>
      </c>
      <c r="L259" s="16">
        <v>1142</v>
      </c>
      <c r="M259">
        <v>599</v>
      </c>
      <c r="N259">
        <v>977.5</v>
      </c>
      <c r="O259">
        <v>940.25</v>
      </c>
      <c r="P259" s="16">
        <v>1002.5</v>
      </c>
      <c r="Q259" s="16">
        <v>1141</v>
      </c>
      <c r="R259" s="30">
        <v>1025.05</v>
      </c>
      <c r="S259" s="30">
        <v>1018.31</v>
      </c>
      <c r="T259" s="22">
        <v>982.10500000000002</v>
      </c>
      <c r="U259" s="22">
        <v>889.39250000000004</v>
      </c>
      <c r="V259" s="30">
        <v>1009.0273170483</v>
      </c>
      <c r="W259" s="30">
        <v>1008.1912212115</v>
      </c>
      <c r="X259" s="22">
        <v>973.38163193989999</v>
      </c>
      <c r="Y259" s="22">
        <v>904.78806616149996</v>
      </c>
      <c r="Z259" s="23" t="s">
        <v>480</v>
      </c>
      <c r="AA259" s="24" t="s">
        <v>558</v>
      </c>
      <c r="AB259" s="24" t="s">
        <v>558</v>
      </c>
      <c r="AC259" s="23">
        <v>41.2127400468</v>
      </c>
      <c r="AD259" s="24" t="s">
        <v>552</v>
      </c>
      <c r="AE259" s="23">
        <v>-9.2844816881999996</v>
      </c>
      <c r="AF259" s="25">
        <v>2.9399999999999999E-2</v>
      </c>
      <c r="AG259" t="s">
        <v>481</v>
      </c>
      <c r="AH259" s="23">
        <v>-51.152355159000003</v>
      </c>
      <c r="AI259" s="22">
        <v>38.273033608200002</v>
      </c>
      <c r="AJ259" s="23">
        <v>-58.095238095200003</v>
      </c>
      <c r="AK259" s="36">
        <v>396751</v>
      </c>
      <c r="AL259" s="26">
        <v>505649</v>
      </c>
      <c r="AM259" s="26">
        <v>463515</v>
      </c>
      <c r="AN259" s="29">
        <v>351395443.25</v>
      </c>
      <c r="AO259" s="30">
        <v>479676402.5</v>
      </c>
      <c r="AP259" s="30">
        <v>452362869.125</v>
      </c>
      <c r="AQ259" s="23" t="s">
        <v>553</v>
      </c>
      <c r="AR259" s="23" t="s">
        <v>571</v>
      </c>
      <c r="AS259" s="24" t="s">
        <v>555</v>
      </c>
      <c r="AT259" s="28">
        <v>-5.1000000000000004E-3</v>
      </c>
      <c r="AU259" s="28">
        <v>-3.9E-2</v>
      </c>
      <c r="AV259" s="28">
        <v>-4.0000000000000001E-3</v>
      </c>
      <c r="AW259" s="30">
        <v>-395157825</v>
      </c>
      <c r="AX259" s="30">
        <v>-3276567327.5</v>
      </c>
      <c r="AY259" s="30">
        <v>-3957352222.5</v>
      </c>
      <c r="AZ259" s="30">
        <v>-5633958102.5</v>
      </c>
      <c r="BA259" s="30">
        <v>-7225042614.3000002</v>
      </c>
      <c r="BB259">
        <v>27.38</v>
      </c>
      <c r="BC259" s="25">
        <v>6.3700000000000007E-2</v>
      </c>
      <c r="BD259">
        <v>35.975164353499999</v>
      </c>
      <c r="BE259">
        <v>0</v>
      </c>
      <c r="BF259">
        <v>2.6826810469</v>
      </c>
      <c r="BG259">
        <v>0</v>
      </c>
    </row>
    <row r="260" spans="1:59" x14ac:dyDescent="0.35">
      <c r="A260" t="s">
        <v>383</v>
      </c>
      <c r="B260" s="31">
        <v>145</v>
      </c>
      <c r="C260" s="31">
        <v>0</v>
      </c>
      <c r="D260" s="32">
        <v>0</v>
      </c>
      <c r="E260" s="18">
        <v>143.9</v>
      </c>
      <c r="F260" s="18">
        <v>143.9</v>
      </c>
      <c r="G260" s="20">
        <v>145.5</v>
      </c>
      <c r="H260">
        <v>145</v>
      </c>
      <c r="I260" s="16">
        <v>446310</v>
      </c>
      <c r="J260" s="16">
        <v>64650018</v>
      </c>
      <c r="K260" s="21">
        <v>25169348</v>
      </c>
      <c r="L260">
        <v>152</v>
      </c>
      <c r="M260">
        <v>96.6</v>
      </c>
      <c r="N260">
        <v>138.35</v>
      </c>
      <c r="O260">
        <v>129.75</v>
      </c>
      <c r="P260">
        <v>145.55000000000001</v>
      </c>
      <c r="Q260">
        <v>152</v>
      </c>
      <c r="R260" s="22">
        <v>144.43</v>
      </c>
      <c r="S260" s="22">
        <v>129.44800000000001</v>
      </c>
      <c r="T260" s="22">
        <v>117.46250000000001</v>
      </c>
      <c r="U260" s="22">
        <v>110.523</v>
      </c>
      <c r="V260" s="22">
        <v>142.21109600290001</v>
      </c>
      <c r="W260" s="22">
        <v>132.6777635128</v>
      </c>
      <c r="X260" s="22">
        <v>122.8859628057</v>
      </c>
      <c r="Y260" s="22">
        <v>113.47420384900001</v>
      </c>
      <c r="Z260" s="24" t="s">
        <v>558</v>
      </c>
      <c r="AA260" s="22" t="s">
        <v>551</v>
      </c>
      <c r="AB260" s="22" t="s">
        <v>551</v>
      </c>
      <c r="AC260" s="23">
        <v>60.654989489499997</v>
      </c>
      <c r="AD260" s="24" t="s">
        <v>552</v>
      </c>
      <c r="AE260" s="23">
        <v>5.0602116009999998</v>
      </c>
      <c r="AF260" s="25">
        <v>2.5700000000000001E-2</v>
      </c>
      <c r="AG260" t="s">
        <v>481</v>
      </c>
      <c r="AH260" s="24">
        <v>25.532872166899999</v>
      </c>
      <c r="AI260" s="24">
        <v>57.575757575799997</v>
      </c>
      <c r="AJ260" s="24">
        <v>-42.424242424200003</v>
      </c>
      <c r="AK260" s="36">
        <v>422038</v>
      </c>
      <c r="AL260" s="26">
        <v>561042</v>
      </c>
      <c r="AM260" s="26">
        <v>545759</v>
      </c>
      <c r="AN260" s="29">
        <v>50276618.899999999</v>
      </c>
      <c r="AO260" s="30">
        <v>74420142.733333305</v>
      </c>
      <c r="AP260" s="30">
        <v>73566946.900000006</v>
      </c>
      <c r="AQ260" s="22" t="s">
        <v>566</v>
      </c>
      <c r="AR260" s="24" t="s">
        <v>555</v>
      </c>
      <c r="AS260" s="24" t="s">
        <v>555</v>
      </c>
      <c r="AT260" s="27">
        <v>0.29930000000000001</v>
      </c>
      <c r="AU260" s="27">
        <v>6.8999999999999999E-3</v>
      </c>
      <c r="AV260" s="28">
        <v>-6.9999999999999999E-4</v>
      </c>
      <c r="AW260" s="29">
        <v>17846473</v>
      </c>
      <c r="AX260" s="30">
        <v>-80466086.999899998</v>
      </c>
      <c r="AY260" s="30">
        <v>-84374649.999500006</v>
      </c>
      <c r="AZ260" s="29">
        <v>98775413.000499994</v>
      </c>
      <c r="BA260" s="29">
        <v>605762702.00049996</v>
      </c>
      <c r="BB260">
        <v>7.88</v>
      </c>
      <c r="BC260" s="25">
        <v>-0.30690000000000001</v>
      </c>
      <c r="BD260">
        <v>18.401015228399999</v>
      </c>
      <c r="BE260">
        <v>0</v>
      </c>
      <c r="BF260">
        <v>1.8731430048</v>
      </c>
      <c r="BG260">
        <v>0</v>
      </c>
    </row>
    <row r="261" spans="1:59" x14ac:dyDescent="0.35">
      <c r="A261" t="s">
        <v>385</v>
      </c>
      <c r="B261" s="31">
        <v>77.2</v>
      </c>
      <c r="C261" s="31">
        <v>0</v>
      </c>
      <c r="D261" s="32">
        <v>0</v>
      </c>
      <c r="E261" s="31">
        <v>77.2</v>
      </c>
      <c r="F261" s="31">
        <v>77.2</v>
      </c>
      <c r="G261" s="31">
        <v>77.2</v>
      </c>
      <c r="H261">
        <v>77.2</v>
      </c>
      <c r="I261" s="16">
        <v>1230</v>
      </c>
      <c r="J261" s="16">
        <v>94956</v>
      </c>
      <c r="K261" s="31">
        <v>0</v>
      </c>
      <c r="L261">
        <v>78.3</v>
      </c>
      <c r="M261">
        <v>74</v>
      </c>
      <c r="N261">
        <v>77</v>
      </c>
      <c r="O261">
        <v>74.5</v>
      </c>
      <c r="P261">
        <v>77.38</v>
      </c>
      <c r="Q261">
        <v>80</v>
      </c>
      <c r="R261" s="22">
        <v>76.792500000000004</v>
      </c>
      <c r="S261" s="22">
        <v>76.72</v>
      </c>
      <c r="T261" s="22">
        <v>76.277500000000003</v>
      </c>
      <c r="U261" s="22">
        <v>76.614000000000004</v>
      </c>
      <c r="V261" s="22">
        <v>76.864741104700002</v>
      </c>
      <c r="W261" s="22">
        <v>76.657349033200006</v>
      </c>
      <c r="X261" s="22">
        <v>76.562196068600002</v>
      </c>
      <c r="Y261" s="22">
        <v>76.763398695099994</v>
      </c>
      <c r="Z261" s="24" t="s">
        <v>558</v>
      </c>
      <c r="AA261" s="24" t="s">
        <v>558</v>
      </c>
      <c r="AB261" s="24" t="s">
        <v>558</v>
      </c>
      <c r="AC261" s="22">
        <v>57.178745517199999</v>
      </c>
      <c r="AD261" s="24" t="s">
        <v>552</v>
      </c>
      <c r="AE261" s="24">
        <v>0.138082807</v>
      </c>
      <c r="AF261" s="25">
        <v>4.7000000000000002E-3</v>
      </c>
      <c r="AG261" t="s">
        <v>481</v>
      </c>
      <c r="AH261" s="22">
        <v>94.944512947000007</v>
      </c>
      <c r="AI261" s="22">
        <v>98.850574712599993</v>
      </c>
      <c r="AJ261" s="24">
        <v>0</v>
      </c>
      <c r="AK261" s="26">
        <v>2585</v>
      </c>
      <c r="AL261" s="26">
        <v>3598</v>
      </c>
      <c r="AM261" s="26">
        <v>3857</v>
      </c>
      <c r="AN261" s="30">
        <v>142425.79999999999</v>
      </c>
      <c r="AO261" s="30">
        <v>238468.2</v>
      </c>
      <c r="AP261" s="30">
        <v>267151.07500000001</v>
      </c>
      <c r="AQ261" s="22" t="s">
        <v>556</v>
      </c>
      <c r="AR261" s="22" t="s">
        <v>557</v>
      </c>
      <c r="AS261" s="24" t="s">
        <v>555</v>
      </c>
      <c r="AT261" s="27">
        <v>9.1999999999999998E-3</v>
      </c>
      <c r="AU261" s="27">
        <v>2.5999999999999999E-3</v>
      </c>
      <c r="AV261" s="27">
        <v>2.5999999999999999E-3</v>
      </c>
      <c r="AW261" s="24">
        <v>0</v>
      </c>
      <c r="AX261" s="30">
        <v>-1530000</v>
      </c>
      <c r="AY261" s="30">
        <v>-3789550</v>
      </c>
      <c r="AZ261" s="30">
        <v>-9571046</v>
      </c>
      <c r="BA261" s="30">
        <v>-106793807</v>
      </c>
      <c r="BB261">
        <v>0</v>
      </c>
      <c r="BC261" s="25">
        <v>0</v>
      </c>
      <c r="BD261">
        <v>0</v>
      </c>
      <c r="BE261">
        <v>0</v>
      </c>
      <c r="BF261">
        <v>0</v>
      </c>
      <c r="BG261">
        <v>0</v>
      </c>
    </row>
    <row r="262" spans="1:59" x14ac:dyDescent="0.35">
      <c r="A262" t="s">
        <v>583</v>
      </c>
      <c r="B262" s="18">
        <v>80</v>
      </c>
      <c r="C262" s="18">
        <v>-0.2</v>
      </c>
      <c r="D262" s="19">
        <v>-2.5000000000000001E-3</v>
      </c>
      <c r="E262" s="18">
        <v>80.05</v>
      </c>
      <c r="F262" s="18">
        <v>80</v>
      </c>
      <c r="G262" s="20">
        <v>81.5</v>
      </c>
      <c r="H262">
        <v>80.2</v>
      </c>
      <c r="I262" s="16">
        <v>48250</v>
      </c>
      <c r="J262" s="16">
        <v>3864078</v>
      </c>
      <c r="K262" s="35">
        <v>-2400082.5</v>
      </c>
      <c r="L262">
        <v>83</v>
      </c>
      <c r="M262">
        <v>79</v>
      </c>
      <c r="N262">
        <v>79.75</v>
      </c>
      <c r="O262">
        <v>77</v>
      </c>
      <c r="P262">
        <v>81.5</v>
      </c>
      <c r="Q262">
        <v>83.75</v>
      </c>
      <c r="R262" s="23">
        <v>80.685000000000002</v>
      </c>
      <c r="S262" s="23">
        <v>80.486000000000004</v>
      </c>
      <c r="T262" s="23">
        <v>80.837500000000006</v>
      </c>
      <c r="U262" s="23">
        <v>80.847999999999999</v>
      </c>
      <c r="V262" s="23">
        <v>80.483688037899995</v>
      </c>
      <c r="W262" s="23">
        <v>80.573661972300002</v>
      </c>
      <c r="X262" s="23">
        <v>80.723415943600003</v>
      </c>
      <c r="Y262" s="23">
        <v>80.853082584600003</v>
      </c>
      <c r="Z262" s="24" t="s">
        <v>558</v>
      </c>
      <c r="AA262" s="24" t="s">
        <v>558</v>
      </c>
      <c r="AB262" s="24" t="s">
        <v>558</v>
      </c>
      <c r="AC262" s="23">
        <v>46.582623305399999</v>
      </c>
      <c r="AD262" s="24" t="s">
        <v>552</v>
      </c>
      <c r="AE262" s="24">
        <v>3.1303778499999997E-2</v>
      </c>
      <c r="AF262" s="25">
        <v>1.04E-2</v>
      </c>
      <c r="AG262" t="s">
        <v>481</v>
      </c>
      <c r="AH262" s="24">
        <v>-48.797250859099996</v>
      </c>
      <c r="AI262" s="24">
        <v>37.777777777799997</v>
      </c>
      <c r="AJ262" s="23">
        <v>-100</v>
      </c>
      <c r="AK262" s="36">
        <v>16449</v>
      </c>
      <c r="AL262" s="36">
        <v>32646</v>
      </c>
      <c r="AM262" s="36">
        <v>41241</v>
      </c>
      <c r="AN262" s="29">
        <v>1319960.6000000001</v>
      </c>
      <c r="AO262" s="29">
        <v>2634520</v>
      </c>
      <c r="AP262" s="29">
        <v>3332555.75</v>
      </c>
      <c r="AQ262" s="23" t="s">
        <v>570</v>
      </c>
      <c r="AR262" s="24" t="s">
        <v>555</v>
      </c>
      <c r="AS262" s="24" t="s">
        <v>555</v>
      </c>
      <c r="AT262" s="33">
        <v>0</v>
      </c>
      <c r="AU262" s="28">
        <v>-1.4800000000000001E-2</v>
      </c>
      <c r="AV262" s="33">
        <v>0</v>
      </c>
      <c r="AW262" s="30">
        <v>-2080332.5</v>
      </c>
      <c r="AX262" s="30">
        <v>-1934984.5</v>
      </c>
      <c r="AY262" s="30">
        <v>-13139399.5</v>
      </c>
      <c r="AZ262" s="30">
        <v>-23283049.5</v>
      </c>
      <c r="BA262" s="30">
        <v>-232845265.5</v>
      </c>
      <c r="BB262">
        <v>0</v>
      </c>
      <c r="BC262" s="25">
        <v>0</v>
      </c>
      <c r="BD262">
        <v>0</v>
      </c>
      <c r="BE262">
        <v>0</v>
      </c>
      <c r="BF262">
        <v>0</v>
      </c>
      <c r="BG262">
        <v>0</v>
      </c>
    </row>
    <row r="263" spans="1:59" x14ac:dyDescent="0.35">
      <c r="A263" t="s">
        <v>435</v>
      </c>
      <c r="B263" s="20">
        <v>76.3</v>
      </c>
      <c r="C263" s="20">
        <v>0.6</v>
      </c>
      <c r="D263" s="34">
        <v>7.9000000000000008E-3</v>
      </c>
      <c r="E263" s="20">
        <v>76.3</v>
      </c>
      <c r="F263" s="20">
        <v>76.3</v>
      </c>
      <c r="G263" s="20">
        <v>76.3</v>
      </c>
      <c r="H263">
        <v>75.7</v>
      </c>
      <c r="I263" s="16">
        <v>1000</v>
      </c>
      <c r="J263" s="16">
        <v>76300</v>
      </c>
      <c r="K263" s="31">
        <v>0</v>
      </c>
      <c r="L263">
        <v>78.5</v>
      </c>
      <c r="M263">
        <v>75.099999999999994</v>
      </c>
      <c r="N263">
        <v>75.400000000000006</v>
      </c>
      <c r="O263">
        <v>75.099999999999994</v>
      </c>
      <c r="P263">
        <v>76.5</v>
      </c>
      <c r="Q263">
        <v>79</v>
      </c>
      <c r="R263" s="22">
        <v>75.825000000000003</v>
      </c>
      <c r="S263" s="22">
        <v>76.147000000000006</v>
      </c>
      <c r="T263" s="23">
        <v>76.423500000000004</v>
      </c>
      <c r="U263" s="23">
        <v>76.641750000000002</v>
      </c>
      <c r="V263" s="22">
        <v>75.873182125599996</v>
      </c>
      <c r="W263" s="22">
        <v>76.071221056499994</v>
      </c>
      <c r="X263" s="22">
        <v>76.294219625599993</v>
      </c>
      <c r="Y263" s="23">
        <v>76.584098983700002</v>
      </c>
      <c r="Z263" s="24" t="s">
        <v>558</v>
      </c>
      <c r="AA263" s="24" t="s">
        <v>558</v>
      </c>
      <c r="AB263" s="24" t="s">
        <v>558</v>
      </c>
      <c r="AC263" s="22">
        <v>53.666943052800001</v>
      </c>
      <c r="AD263" s="24" t="s">
        <v>552</v>
      </c>
      <c r="AE263" s="24">
        <v>-0.1136877718</v>
      </c>
      <c r="AF263" s="25">
        <v>6.6E-3</v>
      </c>
      <c r="AG263" t="s">
        <v>481</v>
      </c>
      <c r="AH263" s="22">
        <v>114.8008672829</v>
      </c>
      <c r="AI263" s="24">
        <v>43.0555555555</v>
      </c>
      <c r="AJ263" s="22">
        <v>-16.666666666699999</v>
      </c>
      <c r="AK263" s="26">
        <v>4380</v>
      </c>
      <c r="AL263" s="26">
        <v>4776</v>
      </c>
      <c r="AM263" s="26">
        <v>6395</v>
      </c>
      <c r="AN263" s="30">
        <v>281721.90000000002</v>
      </c>
      <c r="AO263" s="30">
        <v>328538.13333333301</v>
      </c>
      <c r="AP263" s="30">
        <v>459507.42499999999</v>
      </c>
      <c r="AQ263" s="22" t="s">
        <v>556</v>
      </c>
      <c r="AR263" s="24" t="s">
        <v>555</v>
      </c>
      <c r="AS263" s="24" t="s">
        <v>555</v>
      </c>
      <c r="AT263" s="27">
        <v>8.6E-3</v>
      </c>
      <c r="AU263" s="27">
        <v>7.9000000000000008E-3</v>
      </c>
      <c r="AV263" s="27">
        <v>1.1299999999999999E-2</v>
      </c>
      <c r="AW263" s="24">
        <v>0</v>
      </c>
      <c r="AX263" s="29">
        <v>2295</v>
      </c>
      <c r="AY263" s="30">
        <v>-1088585</v>
      </c>
      <c r="AZ263" s="30">
        <v>-2836585</v>
      </c>
      <c r="BA263" s="30">
        <v>-12349806</v>
      </c>
      <c r="BB263">
        <v>0</v>
      </c>
      <c r="BC263" s="25">
        <v>0</v>
      </c>
      <c r="BD263">
        <v>0</v>
      </c>
      <c r="BE263">
        <v>0</v>
      </c>
      <c r="BF263">
        <v>0</v>
      </c>
      <c r="BG263">
        <v>0</v>
      </c>
    </row>
    <row r="264" spans="1:59" x14ac:dyDescent="0.35">
      <c r="A264" t="s">
        <v>436</v>
      </c>
      <c r="B264" s="31">
        <v>77</v>
      </c>
      <c r="C264" s="31">
        <v>0</v>
      </c>
      <c r="D264" s="32">
        <v>0</v>
      </c>
      <c r="E264" s="31">
        <v>77</v>
      </c>
      <c r="F264" s="31">
        <v>77</v>
      </c>
      <c r="G264" s="31">
        <v>77</v>
      </c>
      <c r="H264">
        <v>77</v>
      </c>
      <c r="I264" s="16">
        <v>8000</v>
      </c>
      <c r="J264" s="16">
        <v>616000</v>
      </c>
      <c r="K264" s="31">
        <v>0</v>
      </c>
      <c r="L264">
        <v>81.599999999999994</v>
      </c>
      <c r="M264">
        <v>76.25</v>
      </c>
      <c r="N264">
        <v>76.5</v>
      </c>
      <c r="O264">
        <v>75</v>
      </c>
      <c r="P264">
        <v>78</v>
      </c>
      <c r="Q264">
        <v>80.48</v>
      </c>
      <c r="R264" s="22">
        <v>76.92</v>
      </c>
      <c r="S264" s="23">
        <v>77.537000000000006</v>
      </c>
      <c r="T264" s="23">
        <v>78.195999999999998</v>
      </c>
      <c r="U264" s="23">
        <v>78.167249999999996</v>
      </c>
      <c r="V264" s="23">
        <v>77.006282108199997</v>
      </c>
      <c r="W264" s="23">
        <v>77.445825750099999</v>
      </c>
      <c r="X264" s="23">
        <v>77.836995814999995</v>
      </c>
      <c r="Y264" s="23">
        <v>78.0239257299</v>
      </c>
      <c r="Z264" s="24" t="s">
        <v>558</v>
      </c>
      <c r="AA264" s="24" t="s">
        <v>558</v>
      </c>
      <c r="AB264" s="24" t="s">
        <v>558</v>
      </c>
      <c r="AC264" s="23">
        <v>48.570621589300004</v>
      </c>
      <c r="AD264" s="24" t="s">
        <v>552</v>
      </c>
      <c r="AE264" s="24">
        <v>-0.23474353510000001</v>
      </c>
      <c r="AF264" s="25">
        <v>5.5999999999999999E-3</v>
      </c>
      <c r="AG264" t="s">
        <v>481</v>
      </c>
      <c r="AH264" s="24">
        <v>17.4496644295</v>
      </c>
      <c r="AI264" s="24">
        <v>0</v>
      </c>
      <c r="AJ264" s="24">
        <v>-80</v>
      </c>
      <c r="AK264" s="26">
        <v>9929</v>
      </c>
      <c r="AL264" s="26">
        <v>11784</v>
      </c>
      <c r="AM264" s="26">
        <v>20646</v>
      </c>
      <c r="AN264" s="30">
        <v>768477.3</v>
      </c>
      <c r="AO264" s="30">
        <v>909924.73333333305</v>
      </c>
      <c r="AP264" s="30">
        <v>1587937.4</v>
      </c>
      <c r="AQ264" s="22" t="s">
        <v>556</v>
      </c>
      <c r="AR264" s="22" t="s">
        <v>557</v>
      </c>
      <c r="AS264" s="24" t="s">
        <v>555</v>
      </c>
      <c r="AT264" s="27">
        <v>6.4999999999999997E-3</v>
      </c>
      <c r="AU264" s="33">
        <v>0</v>
      </c>
      <c r="AV264" s="33">
        <v>0</v>
      </c>
      <c r="AW264" s="24">
        <v>0</v>
      </c>
      <c r="AX264" s="29">
        <v>2310</v>
      </c>
      <c r="AY264" s="29">
        <v>195847</v>
      </c>
      <c r="AZ264" s="30">
        <v>-12299453</v>
      </c>
      <c r="BA264" s="30">
        <v>-13725135</v>
      </c>
      <c r="BB264">
        <v>0</v>
      </c>
      <c r="BC264" s="25">
        <v>0</v>
      </c>
      <c r="BD264">
        <v>0</v>
      </c>
      <c r="BE264">
        <v>0</v>
      </c>
      <c r="BF264">
        <v>0</v>
      </c>
      <c r="BG264">
        <v>0</v>
      </c>
    </row>
    <row r="265" spans="1:59" x14ac:dyDescent="0.35">
      <c r="A265" t="s">
        <v>437</v>
      </c>
      <c r="B265" s="18">
        <v>78.849999999999994</v>
      </c>
      <c r="C265" s="18">
        <v>-0.15</v>
      </c>
      <c r="D265" s="19">
        <v>-1.9E-3</v>
      </c>
      <c r="E265" s="18">
        <v>78.849999999999994</v>
      </c>
      <c r="F265" s="18">
        <v>78.849999999999994</v>
      </c>
      <c r="G265" s="18">
        <v>78.849999999999994</v>
      </c>
      <c r="H265">
        <v>79</v>
      </c>
      <c r="I265" s="16">
        <v>2180</v>
      </c>
      <c r="J265">
        <v>0</v>
      </c>
      <c r="K265" s="31">
        <v>0</v>
      </c>
      <c r="L265">
        <v>82.7</v>
      </c>
      <c r="M265">
        <v>78.5</v>
      </c>
      <c r="N265">
        <v>78.62</v>
      </c>
      <c r="O265">
        <v>76.25</v>
      </c>
      <c r="P265">
        <v>81</v>
      </c>
      <c r="Q265">
        <v>82.7</v>
      </c>
      <c r="R265" s="23">
        <v>79.412499999999994</v>
      </c>
      <c r="S265" s="23">
        <v>80.305000000000007</v>
      </c>
      <c r="T265" s="23">
        <v>80.757000000000005</v>
      </c>
      <c r="U265" s="23">
        <v>80.489249999999998</v>
      </c>
      <c r="V265" s="23">
        <v>79.626953162999996</v>
      </c>
      <c r="W265" s="23">
        <v>80.058101602099995</v>
      </c>
      <c r="X265" s="23">
        <v>80.348682870800005</v>
      </c>
      <c r="Y265" s="23">
        <v>80.320560796199999</v>
      </c>
      <c r="Z265" s="24" t="s">
        <v>558</v>
      </c>
      <c r="AA265" s="24" t="s">
        <v>558</v>
      </c>
      <c r="AB265" s="24" t="s">
        <v>558</v>
      </c>
      <c r="AC265" s="23">
        <v>43.680161194900002</v>
      </c>
      <c r="AD265" s="24" t="s">
        <v>552</v>
      </c>
      <c r="AE265" s="24">
        <v>-0.1865114202</v>
      </c>
      <c r="AF265" s="25">
        <v>8.0999999999999996E-3</v>
      </c>
      <c r="AG265" t="s">
        <v>481</v>
      </c>
      <c r="AH265" s="23">
        <v>-51.761043004500003</v>
      </c>
      <c r="AI265" s="23">
        <v>16</v>
      </c>
      <c r="AJ265" s="23">
        <v>-86</v>
      </c>
      <c r="AK265" s="26">
        <v>23172</v>
      </c>
      <c r="AL265" s="26">
        <v>24903</v>
      </c>
      <c r="AM265" s="26">
        <v>36379</v>
      </c>
      <c r="AN265" s="30">
        <v>1829877.55</v>
      </c>
      <c r="AO265" s="30">
        <v>1964034.33333333</v>
      </c>
      <c r="AP265" s="30">
        <v>2867716.1</v>
      </c>
      <c r="AQ265" s="22" t="s">
        <v>556</v>
      </c>
      <c r="AR265" s="24" t="s">
        <v>555</v>
      </c>
      <c r="AS265" s="24" t="s">
        <v>555</v>
      </c>
      <c r="AT265" s="28">
        <v>-3.78E-2</v>
      </c>
      <c r="AU265" s="27">
        <v>2.5000000000000001E-3</v>
      </c>
      <c r="AV265" s="33">
        <v>0</v>
      </c>
      <c r="AW265" s="30">
        <v>-3815700</v>
      </c>
      <c r="AX265" s="30">
        <v>-2636700</v>
      </c>
      <c r="AY265" s="30">
        <v>-2702980.5</v>
      </c>
      <c r="AZ265" s="30">
        <v>-3655670.5</v>
      </c>
      <c r="BA265" s="30">
        <v>-15704821</v>
      </c>
      <c r="BB265">
        <v>0</v>
      </c>
      <c r="BC265" s="25">
        <v>0</v>
      </c>
      <c r="BD265">
        <v>0</v>
      </c>
      <c r="BE265">
        <v>0</v>
      </c>
      <c r="BF265">
        <v>0</v>
      </c>
      <c r="BG265">
        <v>0</v>
      </c>
    </row>
    <row r="266" spans="1:59" x14ac:dyDescent="0.35">
      <c r="A266" t="s">
        <v>594</v>
      </c>
      <c r="B266" s="31">
        <v>77</v>
      </c>
      <c r="C266" s="31">
        <v>0</v>
      </c>
      <c r="D266" s="32">
        <v>0</v>
      </c>
      <c r="E266" s="31">
        <v>77</v>
      </c>
      <c r="F266" s="18">
        <v>76.849999999999994</v>
      </c>
      <c r="G266" s="31">
        <v>77</v>
      </c>
      <c r="H266">
        <v>77</v>
      </c>
      <c r="I266" s="16">
        <v>40450</v>
      </c>
      <c r="J266" s="16">
        <v>3112740</v>
      </c>
      <c r="K266" s="31">
        <v>0</v>
      </c>
      <c r="L266">
        <v>79.95</v>
      </c>
      <c r="M266">
        <v>75.8</v>
      </c>
      <c r="N266">
        <v>76.75</v>
      </c>
      <c r="O266">
        <v>75</v>
      </c>
      <c r="P266">
        <v>77.05</v>
      </c>
      <c r="Q266">
        <v>79.5</v>
      </c>
      <c r="R266" s="22">
        <v>76.932500000000005</v>
      </c>
      <c r="S266" s="23">
        <v>77.372</v>
      </c>
      <c r="T266" s="23">
        <v>78.177499999999995</v>
      </c>
      <c r="U266" s="23">
        <v>78.335499999999996</v>
      </c>
      <c r="V266" s="23">
        <v>77.075452523500005</v>
      </c>
      <c r="W266" s="23">
        <v>77.429065015299997</v>
      </c>
      <c r="X266" s="23">
        <v>77.8293313219</v>
      </c>
      <c r="Y266" s="23">
        <v>78.057553197900006</v>
      </c>
      <c r="Z266" s="24" t="s">
        <v>558</v>
      </c>
      <c r="AA266" s="24" t="s">
        <v>558</v>
      </c>
      <c r="AB266" s="24" t="s">
        <v>558</v>
      </c>
      <c r="AC266" s="23">
        <v>48.920599372200002</v>
      </c>
      <c r="AD266" s="24" t="s">
        <v>552</v>
      </c>
      <c r="AE266" s="24">
        <v>-0.12884337109999999</v>
      </c>
      <c r="AF266" s="25">
        <v>7.7000000000000002E-3</v>
      </c>
      <c r="AG266" t="s">
        <v>481</v>
      </c>
      <c r="AH266" s="24">
        <v>3.7259366590999998</v>
      </c>
      <c r="AI266" s="24">
        <v>38.775510204100001</v>
      </c>
      <c r="AJ266" s="24">
        <v>-61.224489795899999</v>
      </c>
      <c r="AK266" s="36">
        <v>14453</v>
      </c>
      <c r="AL266" s="36">
        <v>16974</v>
      </c>
      <c r="AM266" s="36">
        <v>21608</v>
      </c>
      <c r="AN266" s="29">
        <v>1113521</v>
      </c>
      <c r="AO266" s="29">
        <v>1311358.5666666599</v>
      </c>
      <c r="AP266" s="29">
        <v>1658971.65</v>
      </c>
      <c r="AQ266" s="24" t="s">
        <v>559</v>
      </c>
      <c r="AR266" s="24" t="s">
        <v>555</v>
      </c>
      <c r="AS266" s="24" t="s">
        <v>555</v>
      </c>
      <c r="AT266" s="27">
        <v>5.1999999999999998E-3</v>
      </c>
      <c r="AU266" s="33">
        <v>0</v>
      </c>
      <c r="AV266" s="33">
        <v>0</v>
      </c>
      <c r="AW266" s="30">
        <v>-1878800</v>
      </c>
      <c r="AX266" s="30">
        <v>-1878800</v>
      </c>
      <c r="AY266" s="30">
        <v>-1791738</v>
      </c>
      <c r="AZ266" s="30">
        <v>-1791738</v>
      </c>
      <c r="BA266" s="24">
        <v>0</v>
      </c>
      <c r="BB266">
        <v>0</v>
      </c>
      <c r="BC266" s="25">
        <v>0</v>
      </c>
      <c r="BD266">
        <v>0</v>
      </c>
      <c r="BE266">
        <v>0</v>
      </c>
      <c r="BF266">
        <v>0</v>
      </c>
      <c r="BG266">
        <v>0</v>
      </c>
    </row>
    <row r="267" spans="1:59" x14ac:dyDescent="0.35">
      <c r="A267" t="s">
        <v>584</v>
      </c>
      <c r="B267" s="18">
        <v>78</v>
      </c>
      <c r="C267" s="18">
        <v>-1.1499999999999999</v>
      </c>
      <c r="D267" s="19">
        <v>-1.4500000000000001E-2</v>
      </c>
      <c r="E267" s="31">
        <v>79.150000000000006</v>
      </c>
      <c r="F267" s="18">
        <v>78</v>
      </c>
      <c r="G267" s="31">
        <v>79.150000000000006</v>
      </c>
      <c r="H267">
        <v>79.150000000000006</v>
      </c>
      <c r="I267">
        <v>880</v>
      </c>
      <c r="J267" s="16">
        <v>68674.5</v>
      </c>
      <c r="K267" s="31">
        <v>0</v>
      </c>
      <c r="L267">
        <v>79.7</v>
      </c>
      <c r="M267">
        <v>75</v>
      </c>
      <c r="N267">
        <v>77.650000000000006</v>
      </c>
      <c r="O267">
        <v>75.25</v>
      </c>
      <c r="P267">
        <v>79.150000000000006</v>
      </c>
      <c r="Q267">
        <v>79.7</v>
      </c>
      <c r="R267" s="22">
        <v>77.902500000000003</v>
      </c>
      <c r="S267" s="23">
        <v>78.349999999999994</v>
      </c>
      <c r="T267" s="23">
        <v>78.614500000000007</v>
      </c>
      <c r="U267" s="23">
        <v>78.532749999999993</v>
      </c>
      <c r="V267" s="23">
        <v>78.066117062399996</v>
      </c>
      <c r="W267" s="23">
        <v>78.254783448699996</v>
      </c>
      <c r="X267" s="23">
        <v>78.404268482500001</v>
      </c>
      <c r="Y267" s="23">
        <v>78.306284425399994</v>
      </c>
      <c r="Z267" s="24" t="s">
        <v>558</v>
      </c>
      <c r="AA267" s="24" t="s">
        <v>558</v>
      </c>
      <c r="AB267" s="24" t="s">
        <v>558</v>
      </c>
      <c r="AC267" s="23">
        <v>49.408732955300003</v>
      </c>
      <c r="AD267" s="24" t="s">
        <v>552</v>
      </c>
      <c r="AE267" s="22">
        <v>-0.1306847424</v>
      </c>
      <c r="AF267" s="25">
        <v>1.0699999999999999E-2</v>
      </c>
      <c r="AG267" t="s">
        <v>481</v>
      </c>
      <c r="AH267" s="22">
        <v>63.748665548300004</v>
      </c>
      <c r="AI267" s="22">
        <v>66.534492584899994</v>
      </c>
      <c r="AJ267" s="23">
        <v>-51.020408163299997</v>
      </c>
      <c r="AK267" s="26">
        <v>34223</v>
      </c>
      <c r="AL267" s="26">
        <v>31884</v>
      </c>
      <c r="AM267" s="26">
        <v>35103</v>
      </c>
      <c r="AN267" s="30">
        <v>2513041.0499999998</v>
      </c>
      <c r="AO267" s="30">
        <v>2388850.16666666</v>
      </c>
      <c r="AP267" s="30">
        <v>2652520.6749999998</v>
      </c>
      <c r="AQ267" s="23" t="s">
        <v>560</v>
      </c>
      <c r="AR267" s="23" t="s">
        <v>554</v>
      </c>
      <c r="AS267" s="24" t="s">
        <v>555</v>
      </c>
      <c r="AT267" s="28">
        <v>-1.89E-2</v>
      </c>
      <c r="AU267" s="28">
        <v>-7.6E-3</v>
      </c>
      <c r="AV267" s="33">
        <v>0</v>
      </c>
      <c r="AW267" s="30">
        <v>-2660116</v>
      </c>
      <c r="AX267" s="30">
        <v>-2660116</v>
      </c>
      <c r="AY267" s="30">
        <v>-2987566</v>
      </c>
      <c r="AZ267" s="30">
        <v>-3136466</v>
      </c>
      <c r="BA267" s="29">
        <v>6962600.5</v>
      </c>
      <c r="BB267">
        <v>0</v>
      </c>
      <c r="BC267" s="25">
        <v>0</v>
      </c>
      <c r="BD267">
        <v>0</v>
      </c>
      <c r="BE267">
        <v>0</v>
      </c>
      <c r="BF267">
        <v>0</v>
      </c>
      <c r="BG267">
        <v>0</v>
      </c>
    </row>
    <row r="268" spans="1:59" x14ac:dyDescent="0.35">
      <c r="A268" t="s">
        <v>438</v>
      </c>
      <c r="B268" s="20">
        <v>78.05</v>
      </c>
      <c r="C268" s="20">
        <v>0.05</v>
      </c>
      <c r="D268" s="34">
        <v>5.9999999999999995E-4</v>
      </c>
      <c r="E268" s="20">
        <v>78.05</v>
      </c>
      <c r="F268" s="20">
        <v>78.05</v>
      </c>
      <c r="G268" s="20">
        <v>78.05</v>
      </c>
      <c r="H268">
        <v>78</v>
      </c>
      <c r="I268">
        <v>500</v>
      </c>
      <c r="J268" s="16">
        <v>39025</v>
      </c>
      <c r="K268" s="31">
        <v>0</v>
      </c>
      <c r="L268">
        <v>81.7</v>
      </c>
      <c r="M268">
        <v>76.55</v>
      </c>
      <c r="N268">
        <v>78</v>
      </c>
      <c r="O268">
        <v>75.5</v>
      </c>
      <c r="P268">
        <v>78.28</v>
      </c>
      <c r="Q268">
        <v>81.7</v>
      </c>
      <c r="R268" s="23">
        <v>78.212500000000006</v>
      </c>
      <c r="S268" s="23">
        <v>78.87</v>
      </c>
      <c r="T268" s="23">
        <v>79.323999999999998</v>
      </c>
      <c r="U268" s="23">
        <v>79.045249999999996</v>
      </c>
      <c r="V268" s="23">
        <v>78.229122322600006</v>
      </c>
      <c r="W268" s="23">
        <v>78.643084299799995</v>
      </c>
      <c r="X268" s="23">
        <v>78.913839198999995</v>
      </c>
      <c r="Y268" s="23">
        <v>78.813557970199994</v>
      </c>
      <c r="Z268" s="24" t="s">
        <v>558</v>
      </c>
      <c r="AA268" s="24" t="s">
        <v>558</v>
      </c>
      <c r="AB268" s="24" t="s">
        <v>558</v>
      </c>
      <c r="AC268" s="23">
        <v>47.3538145395</v>
      </c>
      <c r="AD268" s="24" t="s">
        <v>552</v>
      </c>
      <c r="AE268" s="24">
        <v>-0.22916729120000001</v>
      </c>
      <c r="AF268" s="25">
        <v>7.0000000000000001E-3</v>
      </c>
      <c r="AG268" t="s">
        <v>481</v>
      </c>
      <c r="AH268" s="24">
        <v>-42.699386503100001</v>
      </c>
      <c r="AI268" s="24">
        <v>8.1831831832000006</v>
      </c>
      <c r="AJ268" s="24">
        <v>-91.666666666699996</v>
      </c>
      <c r="AK268" s="26">
        <v>22111</v>
      </c>
      <c r="AL268" s="26">
        <v>20979</v>
      </c>
      <c r="AM268" s="26">
        <v>20983</v>
      </c>
      <c r="AN268" s="30">
        <v>1621898.45</v>
      </c>
      <c r="AO268" s="30">
        <v>1568451.13333333</v>
      </c>
      <c r="AP268" s="30">
        <v>1587653.9</v>
      </c>
      <c r="AQ268" s="22" t="s">
        <v>556</v>
      </c>
      <c r="AR268" s="22" t="s">
        <v>557</v>
      </c>
      <c r="AS268" s="24" t="s">
        <v>555</v>
      </c>
      <c r="AT268" s="28">
        <v>-2.1899999999999999E-2</v>
      </c>
      <c r="AU268" s="27">
        <v>1.9E-3</v>
      </c>
      <c r="AV268" s="27">
        <v>5.9999999999999995E-4</v>
      </c>
      <c r="AW268" s="24">
        <v>0</v>
      </c>
      <c r="AX268" s="30">
        <v>-3910</v>
      </c>
      <c r="AY268" s="30">
        <v>-1558543</v>
      </c>
      <c r="AZ268" s="30">
        <v>-1551843</v>
      </c>
      <c r="BA268" s="29">
        <v>140845201.5</v>
      </c>
      <c r="BB268">
        <v>0</v>
      </c>
      <c r="BC268" s="25">
        <v>0</v>
      </c>
      <c r="BD268">
        <v>0</v>
      </c>
      <c r="BE268">
        <v>0</v>
      </c>
      <c r="BF268">
        <v>0</v>
      </c>
      <c r="BG268">
        <v>0</v>
      </c>
    </row>
    <row r="269" spans="1:59" x14ac:dyDescent="0.35">
      <c r="A269" t="s">
        <v>387</v>
      </c>
      <c r="B269" s="18">
        <v>36.200000000000003</v>
      </c>
      <c r="C269" s="18">
        <v>-0.3</v>
      </c>
      <c r="D269" s="19">
        <v>-8.2000000000000007E-3</v>
      </c>
      <c r="E269" s="18">
        <v>36.4</v>
      </c>
      <c r="F269" s="18">
        <v>35.4</v>
      </c>
      <c r="G269" s="20">
        <v>36.6</v>
      </c>
      <c r="H269">
        <v>36.5</v>
      </c>
      <c r="I269" s="16">
        <v>7800100</v>
      </c>
      <c r="J269" s="16">
        <v>281716850</v>
      </c>
      <c r="K269" s="35">
        <v>-34434975</v>
      </c>
      <c r="L269">
        <v>39.700000000000003</v>
      </c>
      <c r="M269">
        <v>27.9</v>
      </c>
      <c r="N269">
        <v>35.75</v>
      </c>
      <c r="O269">
        <v>34.65</v>
      </c>
      <c r="P269">
        <v>36.68</v>
      </c>
      <c r="Q269">
        <v>39.35</v>
      </c>
      <c r="R269" s="23">
        <v>36.68</v>
      </c>
      <c r="S269" s="23">
        <v>37.473999999999997</v>
      </c>
      <c r="T269" s="23">
        <v>36.6935</v>
      </c>
      <c r="U269" s="22">
        <v>35.116</v>
      </c>
      <c r="V269" s="23">
        <v>36.618497078200001</v>
      </c>
      <c r="W269" s="23">
        <v>36.989198929200001</v>
      </c>
      <c r="X269" s="23">
        <v>36.481678507799998</v>
      </c>
      <c r="Y269" s="22">
        <v>34.942167944600001</v>
      </c>
      <c r="Z269" s="23" t="s">
        <v>480</v>
      </c>
      <c r="AA269" s="24" t="s">
        <v>558</v>
      </c>
      <c r="AB269" s="24" t="s">
        <v>558</v>
      </c>
      <c r="AC269" s="23">
        <v>44.439600454199997</v>
      </c>
      <c r="AD269" s="24" t="s">
        <v>552</v>
      </c>
      <c r="AE269" s="24">
        <v>-0.53801003120000002</v>
      </c>
      <c r="AF269" s="25">
        <v>2.58E-2</v>
      </c>
      <c r="AG269" t="s">
        <v>481</v>
      </c>
      <c r="AH269" s="24">
        <v>-39.8154110324</v>
      </c>
      <c r="AI269" s="22">
        <v>56.3028228533</v>
      </c>
      <c r="AJ269" s="23">
        <v>-40.625</v>
      </c>
      <c r="AK269" s="26">
        <v>8896380</v>
      </c>
      <c r="AL269" s="26">
        <v>11060633</v>
      </c>
      <c r="AM269" s="26">
        <v>11169300</v>
      </c>
      <c r="AN269" s="30">
        <v>277183830.5</v>
      </c>
      <c r="AO269" s="30">
        <v>370197066.66666597</v>
      </c>
      <c r="AP269" s="30">
        <v>387796785.75</v>
      </c>
      <c r="AQ269" s="24" t="s">
        <v>555</v>
      </c>
      <c r="AR269" s="24" t="s">
        <v>555</v>
      </c>
      <c r="AS269" s="24" t="s">
        <v>555</v>
      </c>
      <c r="AT269" s="28">
        <v>-3.4700000000000002E-2</v>
      </c>
      <c r="AU269" s="28">
        <v>-1.9E-2</v>
      </c>
      <c r="AV269" s="27">
        <v>2.8E-3</v>
      </c>
      <c r="AW269" s="30">
        <v>-315448795</v>
      </c>
      <c r="AX269" s="30">
        <v>-2208924125.0005002</v>
      </c>
      <c r="AY269" s="30">
        <v>-2561443145.0004001</v>
      </c>
      <c r="AZ269" s="30">
        <v>-2134657920.0004001</v>
      </c>
      <c r="BA269" s="30">
        <v>-871250930.00139999</v>
      </c>
      <c r="BB269">
        <v>0.92</v>
      </c>
      <c r="BC269" s="25">
        <v>0.1646</v>
      </c>
      <c r="BD269">
        <v>39.347826087000001</v>
      </c>
      <c r="BE269">
        <v>0</v>
      </c>
      <c r="BF269">
        <v>4.2142025610999996</v>
      </c>
      <c r="BG269">
        <v>0</v>
      </c>
    </row>
    <row r="270" spans="1:59" x14ac:dyDescent="0.35">
      <c r="A270" t="s">
        <v>641</v>
      </c>
      <c r="B270" s="31">
        <v>0.76</v>
      </c>
      <c r="C270" s="31">
        <v>0</v>
      </c>
      <c r="D270" s="32">
        <v>0</v>
      </c>
      <c r="E270" s="31">
        <v>0.76</v>
      </c>
      <c r="F270" s="31">
        <v>0.76</v>
      </c>
      <c r="G270" s="31">
        <v>0.76</v>
      </c>
      <c r="H270">
        <v>0.76</v>
      </c>
      <c r="I270" s="16">
        <v>2000</v>
      </c>
      <c r="J270" s="16">
        <v>1520</v>
      </c>
      <c r="K270" s="31">
        <v>0</v>
      </c>
      <c r="L270">
        <v>0.99</v>
      </c>
      <c r="M270">
        <v>0.76</v>
      </c>
      <c r="N270">
        <v>0.75</v>
      </c>
      <c r="O270">
        <v>0.72</v>
      </c>
      <c r="P270">
        <v>0.84</v>
      </c>
      <c r="Q270">
        <v>0.88</v>
      </c>
      <c r="R270" s="23">
        <v>0.79900000000000004</v>
      </c>
      <c r="S270" s="23">
        <v>0.83699999999999997</v>
      </c>
      <c r="T270" s="23">
        <v>0.85980000000000001</v>
      </c>
      <c r="U270" s="23">
        <v>0.88480000000000003</v>
      </c>
      <c r="V270" s="23">
        <v>0.79657037669999997</v>
      </c>
      <c r="W270" s="23">
        <v>0.82557710309999999</v>
      </c>
      <c r="X270" s="23">
        <v>0.84732530539999995</v>
      </c>
      <c r="Y270" s="23">
        <v>0.8599511715</v>
      </c>
      <c r="Z270" s="23" t="s">
        <v>480</v>
      </c>
      <c r="AA270" s="23" t="s">
        <v>480</v>
      </c>
      <c r="AB270" s="24" t="s">
        <v>558</v>
      </c>
      <c r="AC270" s="23">
        <v>42.377774959900002</v>
      </c>
      <c r="AD270" s="24" t="s">
        <v>552</v>
      </c>
      <c r="AE270" s="24">
        <v>-1.56924565E-2</v>
      </c>
      <c r="AF270" s="25">
        <v>4.3400000000000001E-2</v>
      </c>
      <c r="AG270" t="s">
        <v>552</v>
      </c>
      <c r="AH270" s="23">
        <v>-111.4130434783</v>
      </c>
      <c r="AI270" s="24">
        <v>0</v>
      </c>
      <c r="AJ270" s="24">
        <v>-100</v>
      </c>
      <c r="AK270" s="26">
        <v>63400</v>
      </c>
      <c r="AL270" s="26">
        <v>83867</v>
      </c>
      <c r="AM270" s="26">
        <v>68700</v>
      </c>
      <c r="AN270" s="30">
        <v>50114</v>
      </c>
      <c r="AO270" s="30">
        <v>66914.666666666701</v>
      </c>
      <c r="AP270" s="30">
        <v>54759.5</v>
      </c>
      <c r="AQ270" s="22" t="s">
        <v>556</v>
      </c>
      <c r="AR270" s="22" t="s">
        <v>572</v>
      </c>
      <c r="AS270" s="24" t="s">
        <v>555</v>
      </c>
      <c r="AT270" s="28">
        <v>-6.1699999999999998E-2</v>
      </c>
      <c r="AU270" s="33">
        <v>0</v>
      </c>
      <c r="AV270" s="33">
        <v>0</v>
      </c>
      <c r="AW270" s="24">
        <v>0</v>
      </c>
      <c r="AX270" s="29">
        <v>47780</v>
      </c>
      <c r="AY270" s="29">
        <v>47780</v>
      </c>
      <c r="AZ270" s="29">
        <v>124380</v>
      </c>
      <c r="BA270" s="30">
        <v>-1288880</v>
      </c>
      <c r="BB270">
        <v>0</v>
      </c>
      <c r="BC270" s="25">
        <v>1</v>
      </c>
      <c r="BD270">
        <v>0</v>
      </c>
      <c r="BE270">
        <v>0</v>
      </c>
      <c r="BF270">
        <v>0.27737226279999999</v>
      </c>
      <c r="BG270">
        <v>0</v>
      </c>
    </row>
    <row r="271" spans="1:59" x14ac:dyDescent="0.35">
      <c r="A271" t="s">
        <v>585</v>
      </c>
      <c r="B271" s="18">
        <v>5.46</v>
      </c>
      <c r="C271" s="18">
        <v>-0.02</v>
      </c>
      <c r="D271" s="19">
        <v>-3.5999999999999999E-3</v>
      </c>
      <c r="E271" s="31">
        <v>5.48</v>
      </c>
      <c r="F271" s="18">
        <v>5.45</v>
      </c>
      <c r="G271" s="31">
        <v>5.48</v>
      </c>
      <c r="H271">
        <v>5.48</v>
      </c>
      <c r="I271" s="16">
        <v>79300</v>
      </c>
      <c r="J271" s="16">
        <v>432673</v>
      </c>
      <c r="K271" s="21">
        <v>1644</v>
      </c>
      <c r="L271">
        <v>7</v>
      </c>
      <c r="M271">
        <v>4</v>
      </c>
      <c r="N271">
        <v>5.36</v>
      </c>
      <c r="O271">
        <v>5.0199999999999996</v>
      </c>
      <c r="P271">
        <v>5.56</v>
      </c>
      <c r="Q271">
        <v>6.35</v>
      </c>
      <c r="R271" s="22">
        <v>5.4444999999999997</v>
      </c>
      <c r="S271" s="22">
        <v>5.44</v>
      </c>
      <c r="T271" s="22">
        <v>5.2287999999999997</v>
      </c>
      <c r="U271" s="22">
        <v>4.9718499999999999</v>
      </c>
      <c r="V271" s="22">
        <v>5.4532653724999998</v>
      </c>
      <c r="W271" s="22">
        <v>5.4153854609999996</v>
      </c>
      <c r="X271" s="22">
        <v>5.2692876728</v>
      </c>
      <c r="Y271" s="22">
        <v>5.0339658095999997</v>
      </c>
      <c r="Z271" s="24" t="s">
        <v>558</v>
      </c>
      <c r="AA271" s="24" t="s">
        <v>558</v>
      </c>
      <c r="AB271" s="22" t="s">
        <v>551</v>
      </c>
      <c r="AC271" s="23">
        <v>50.995216873799997</v>
      </c>
      <c r="AD271" s="24" t="s">
        <v>552</v>
      </c>
      <c r="AE271" s="24">
        <v>1.5111036E-3</v>
      </c>
      <c r="AF271" s="25">
        <v>1.61E-2</v>
      </c>
      <c r="AG271" t="s">
        <v>481</v>
      </c>
      <c r="AH271" s="24">
        <v>24.036281179100001</v>
      </c>
      <c r="AI271" s="24">
        <v>40</v>
      </c>
      <c r="AJ271" s="23">
        <v>-63.333333333299997</v>
      </c>
      <c r="AK271" s="26">
        <v>115100</v>
      </c>
      <c r="AL271" s="26">
        <v>170133</v>
      </c>
      <c r="AM271" s="26">
        <v>157100</v>
      </c>
      <c r="AN271" s="30">
        <v>618873</v>
      </c>
      <c r="AO271" s="30">
        <v>917183</v>
      </c>
      <c r="AP271" s="30">
        <v>848824.5</v>
      </c>
      <c r="AQ271" s="23" t="s">
        <v>553</v>
      </c>
      <c r="AR271" s="23" t="s">
        <v>554</v>
      </c>
      <c r="AS271" s="24" t="s">
        <v>555</v>
      </c>
      <c r="AT271" s="27">
        <v>1.11E-2</v>
      </c>
      <c r="AU271" s="27">
        <v>9.1999999999999998E-3</v>
      </c>
      <c r="AV271" s="28">
        <v>-3.5999999999999999E-3</v>
      </c>
      <c r="AW271" s="29">
        <v>701863</v>
      </c>
      <c r="AX271" s="29">
        <v>712708</v>
      </c>
      <c r="AY271" s="29">
        <v>803863</v>
      </c>
      <c r="AZ271" s="30">
        <v>-172246</v>
      </c>
      <c r="BA271" s="29">
        <v>19814913.999699999</v>
      </c>
      <c r="BB271">
        <v>0.98</v>
      </c>
      <c r="BC271" s="25">
        <v>-1.01E-2</v>
      </c>
      <c r="BD271">
        <v>5.5714285714000003</v>
      </c>
      <c r="BE271">
        <v>0</v>
      </c>
      <c r="BF271">
        <v>0.85849056599999995</v>
      </c>
      <c r="BG271">
        <v>0</v>
      </c>
    </row>
    <row r="272" spans="1:59" x14ac:dyDescent="0.35">
      <c r="A272" t="s">
        <v>389</v>
      </c>
      <c r="B272" s="20">
        <v>2.57</v>
      </c>
      <c r="C272" s="20">
        <v>0.01</v>
      </c>
      <c r="D272" s="34">
        <v>3.8999999999999998E-3</v>
      </c>
      <c r="E272" s="20">
        <v>2.57</v>
      </c>
      <c r="F272" s="20">
        <v>2.57</v>
      </c>
      <c r="G272" s="20">
        <v>2.57</v>
      </c>
      <c r="H272">
        <v>2.56</v>
      </c>
      <c r="I272" s="16">
        <v>8000</v>
      </c>
      <c r="J272" s="16">
        <v>20560</v>
      </c>
      <c r="K272" s="31">
        <v>0</v>
      </c>
      <c r="L272">
        <v>4.92</v>
      </c>
      <c r="M272">
        <v>2.29</v>
      </c>
      <c r="N272">
        <v>2.56</v>
      </c>
      <c r="O272">
        <v>2.29</v>
      </c>
      <c r="P272">
        <v>2.78</v>
      </c>
      <c r="Q272">
        <v>2.98</v>
      </c>
      <c r="R272" s="23">
        <v>2.6004999999999998</v>
      </c>
      <c r="S272" s="23">
        <v>2.6686000000000001</v>
      </c>
      <c r="T272" s="23">
        <v>2.6488</v>
      </c>
      <c r="U272" s="23">
        <v>2.6918500000000001</v>
      </c>
      <c r="V272" s="23">
        <v>2.5971227287</v>
      </c>
      <c r="W272" s="23">
        <v>2.6295698801</v>
      </c>
      <c r="X272" s="23">
        <v>2.6494876662000002</v>
      </c>
      <c r="Y272" s="23">
        <v>2.6486681375000001</v>
      </c>
      <c r="Z272" s="23" t="s">
        <v>480</v>
      </c>
      <c r="AA272" s="24" t="s">
        <v>558</v>
      </c>
      <c r="AB272" s="24" t="s">
        <v>558</v>
      </c>
      <c r="AC272" s="23">
        <v>45.747064472399998</v>
      </c>
      <c r="AD272" s="24" t="s">
        <v>552</v>
      </c>
      <c r="AE272" s="24">
        <v>-2.19608193E-2</v>
      </c>
      <c r="AF272" s="25">
        <v>2.4899999999999999E-2</v>
      </c>
      <c r="AG272" t="s">
        <v>481</v>
      </c>
      <c r="AH272" s="23">
        <v>-76.862745098000005</v>
      </c>
      <c r="AI272" s="24">
        <v>0</v>
      </c>
      <c r="AJ272" s="24">
        <v>-96.774193548400007</v>
      </c>
      <c r="AK272" s="26">
        <v>89400</v>
      </c>
      <c r="AL272" s="26">
        <v>67533</v>
      </c>
      <c r="AM272" s="26">
        <v>56900</v>
      </c>
      <c r="AN272" s="30">
        <v>201101</v>
      </c>
      <c r="AO272" s="30">
        <v>154694</v>
      </c>
      <c r="AP272" s="30">
        <v>132257.5</v>
      </c>
      <c r="AQ272" s="22" t="s">
        <v>556</v>
      </c>
      <c r="AR272" s="22" t="s">
        <v>557</v>
      </c>
      <c r="AS272" s="24" t="s">
        <v>555</v>
      </c>
      <c r="AT272" s="28">
        <v>-3.7499999999999999E-2</v>
      </c>
      <c r="AU272" s="28">
        <v>-1.15E-2</v>
      </c>
      <c r="AV272" s="28">
        <v>-4.4600000000000001E-2</v>
      </c>
      <c r="AW272" s="24">
        <v>0</v>
      </c>
      <c r="AX272" s="24">
        <v>0</v>
      </c>
      <c r="AY272" s="29">
        <v>37339.999900000003</v>
      </c>
      <c r="AZ272" s="29">
        <v>52339.999900000003</v>
      </c>
      <c r="BA272" s="29">
        <v>196789.99979999999</v>
      </c>
      <c r="BB272">
        <v>0.08</v>
      </c>
      <c r="BC272" s="25">
        <v>3</v>
      </c>
      <c r="BD272">
        <v>32.125</v>
      </c>
      <c r="BE272">
        <v>0</v>
      </c>
      <c r="BF272">
        <v>1.7602739726000001</v>
      </c>
      <c r="BG272">
        <v>0</v>
      </c>
    </row>
    <row r="273" spans="1:59" x14ac:dyDescent="0.35">
      <c r="A273" t="s">
        <v>475</v>
      </c>
      <c r="B273" s="18">
        <v>2.83</v>
      </c>
      <c r="C273" s="18">
        <v>-0.01</v>
      </c>
      <c r="D273" s="19">
        <v>-3.5000000000000001E-3</v>
      </c>
      <c r="E273" s="18">
        <v>2.82</v>
      </c>
      <c r="F273" s="18">
        <v>2.8</v>
      </c>
      <c r="G273" s="31">
        <v>2.84</v>
      </c>
      <c r="H273">
        <v>2.84</v>
      </c>
      <c r="I273" s="16">
        <v>471000</v>
      </c>
      <c r="J273" s="16">
        <v>1326690</v>
      </c>
      <c r="K273" s="21">
        <v>236060</v>
      </c>
      <c r="L273">
        <v>5.2</v>
      </c>
      <c r="M273">
        <v>2.0699999999999998</v>
      </c>
      <c r="N273">
        <v>2.82</v>
      </c>
      <c r="O273">
        <v>2.65</v>
      </c>
      <c r="P273">
        <v>2.92</v>
      </c>
      <c r="Q273">
        <v>3.4</v>
      </c>
      <c r="R273" s="23">
        <v>3.0059999999999998</v>
      </c>
      <c r="S273" s="23">
        <v>3.1057999999999999</v>
      </c>
      <c r="T273" s="23">
        <v>3.4685000000000001</v>
      </c>
      <c r="U273" s="23">
        <v>3.6103999999999998</v>
      </c>
      <c r="V273" s="23">
        <v>2.9624464034</v>
      </c>
      <c r="W273" s="23">
        <v>3.1305426360999999</v>
      </c>
      <c r="X273" s="23">
        <v>3.3357745042000002</v>
      </c>
      <c r="Y273" s="23">
        <v>3.4181664995999999</v>
      </c>
      <c r="Z273" s="23" t="s">
        <v>480</v>
      </c>
      <c r="AA273" s="23" t="s">
        <v>480</v>
      </c>
      <c r="AB273" s="23" t="s">
        <v>480</v>
      </c>
      <c r="AC273" s="23">
        <v>35.571598014000003</v>
      </c>
      <c r="AD273" s="24" t="s">
        <v>552</v>
      </c>
      <c r="AE273" s="24">
        <v>-8.1030989900000003E-2</v>
      </c>
      <c r="AF273" s="25">
        <v>3.0800000000000001E-2</v>
      </c>
      <c r="AG273" t="s">
        <v>552</v>
      </c>
      <c r="AH273" s="23">
        <v>-90.857189462500003</v>
      </c>
      <c r="AI273" s="24">
        <v>11.6776315789</v>
      </c>
      <c r="AJ273" s="24">
        <v>-90.625</v>
      </c>
      <c r="AK273" s="26">
        <v>957800</v>
      </c>
      <c r="AL273" s="26">
        <v>1030267</v>
      </c>
      <c r="AM273" s="26">
        <v>1149600</v>
      </c>
      <c r="AN273" s="30">
        <v>2066297</v>
      </c>
      <c r="AO273" s="30">
        <v>2560484</v>
      </c>
      <c r="AP273" s="30">
        <v>3156014.5</v>
      </c>
      <c r="AQ273" s="24" t="s">
        <v>555</v>
      </c>
      <c r="AR273" s="24" t="s">
        <v>555</v>
      </c>
      <c r="AS273" s="24" t="s">
        <v>555</v>
      </c>
      <c r="AT273" s="28">
        <v>-0.1424</v>
      </c>
      <c r="AU273" s="28">
        <v>-7.5200000000000003E-2</v>
      </c>
      <c r="AV273" s="28">
        <v>-1.3899999999999999E-2</v>
      </c>
      <c r="AW273" s="29">
        <v>972670</v>
      </c>
      <c r="AX273" s="29">
        <v>2909790</v>
      </c>
      <c r="AY273" s="29">
        <v>2049670</v>
      </c>
      <c r="AZ273" s="30">
        <v>-9527860</v>
      </c>
      <c r="BA273" s="30">
        <v>-420483103.00139999</v>
      </c>
      <c r="BB273">
        <v>0.08</v>
      </c>
      <c r="BC273" s="25">
        <v>-0.3846</v>
      </c>
      <c r="BD273">
        <v>35.375</v>
      </c>
      <c r="BE273">
        <v>0</v>
      </c>
      <c r="BF273">
        <v>0.9099678457</v>
      </c>
      <c r="BG273">
        <v>0</v>
      </c>
    </row>
    <row r="274" spans="1:59" x14ac:dyDescent="0.35">
      <c r="A274" t="s">
        <v>642</v>
      </c>
      <c r="B274" s="20">
        <v>2.39</v>
      </c>
      <c r="C274" s="20">
        <v>0.17</v>
      </c>
      <c r="D274" s="34">
        <v>7.6600000000000001E-2</v>
      </c>
      <c r="E274" s="20">
        <v>2.2999999999999998</v>
      </c>
      <c r="F274" s="20">
        <v>2.27</v>
      </c>
      <c r="G274" s="20">
        <v>2.5</v>
      </c>
      <c r="H274">
        <v>2.2200000000000002</v>
      </c>
      <c r="I274" s="16">
        <v>6912000</v>
      </c>
      <c r="J274" s="16">
        <v>16467770</v>
      </c>
      <c r="K274" s="35">
        <v>-7100</v>
      </c>
      <c r="L274">
        <v>3.2</v>
      </c>
      <c r="M274">
        <v>1.51</v>
      </c>
      <c r="N274">
        <v>2.02</v>
      </c>
      <c r="O274">
        <v>1.52</v>
      </c>
      <c r="P274">
        <v>2.83</v>
      </c>
      <c r="Q274">
        <v>2.96</v>
      </c>
      <c r="R274" s="22">
        <v>1.8089999999999999</v>
      </c>
      <c r="S274" s="22">
        <v>1.8777999999999999</v>
      </c>
      <c r="T274" s="22">
        <v>2.0746000000000002</v>
      </c>
      <c r="U274" s="22">
        <v>2.2679999999999998</v>
      </c>
      <c r="V274" s="22">
        <v>1.9462793086000001</v>
      </c>
      <c r="W274" s="22">
        <v>1.9198765302</v>
      </c>
      <c r="X274" s="22">
        <v>2.0270527846999999</v>
      </c>
      <c r="Y274" s="22">
        <v>2.0873107600999998</v>
      </c>
      <c r="Z274" s="22" t="s">
        <v>551</v>
      </c>
      <c r="AA274" s="23" t="s">
        <v>480</v>
      </c>
      <c r="AB274" s="23" t="s">
        <v>480</v>
      </c>
      <c r="AC274" s="22">
        <v>64.131219621100001</v>
      </c>
      <c r="AD274" s="24" t="s">
        <v>552</v>
      </c>
      <c r="AE274" s="22">
        <v>4.2375931300000003E-2</v>
      </c>
      <c r="AF274" s="25">
        <v>9.2100000000000001E-2</v>
      </c>
      <c r="AG274" t="s">
        <v>482</v>
      </c>
      <c r="AH274" s="22">
        <v>146.4487743558</v>
      </c>
      <c r="AI274" s="23">
        <v>49.869055603500001</v>
      </c>
      <c r="AJ274" s="22">
        <v>-41.549295774599997</v>
      </c>
      <c r="AK274" s="26">
        <v>7641500</v>
      </c>
      <c r="AL274" s="36">
        <v>5278800</v>
      </c>
      <c r="AM274" s="36">
        <v>4864800</v>
      </c>
      <c r="AN274" s="30">
        <v>17221997</v>
      </c>
      <c r="AO274" s="29">
        <v>11773232</v>
      </c>
      <c r="AP274" s="29">
        <v>10298641.5</v>
      </c>
      <c r="AQ274" s="24" t="s">
        <v>555</v>
      </c>
      <c r="AR274" s="24" t="s">
        <v>555</v>
      </c>
      <c r="AS274" s="24" t="s">
        <v>555</v>
      </c>
      <c r="AT274" s="27">
        <v>0.20100000000000001</v>
      </c>
      <c r="AU274" s="27">
        <v>0.53210000000000002</v>
      </c>
      <c r="AV274" s="27">
        <v>3.4599999999999999E-2</v>
      </c>
      <c r="AW274" s="29">
        <v>711940.00009999995</v>
      </c>
      <c r="AX274" s="30">
        <v>-431529.9999</v>
      </c>
      <c r="AY274" s="30">
        <v>-15540109.9999</v>
      </c>
      <c r="AZ274" s="30">
        <v>-18729210</v>
      </c>
      <c r="BA274" s="29">
        <v>23872629.999699999</v>
      </c>
      <c r="BB274">
        <v>0.02</v>
      </c>
      <c r="BC274" s="25">
        <v>-0.875</v>
      </c>
      <c r="BD274">
        <v>119.5</v>
      </c>
      <c r="BE274">
        <v>0</v>
      </c>
      <c r="BF274">
        <v>0.94841269839999998</v>
      </c>
      <c r="BG274">
        <v>0</v>
      </c>
    </row>
    <row r="275" spans="1:59" x14ac:dyDescent="0.35">
      <c r="A275" t="s">
        <v>391</v>
      </c>
      <c r="B275" s="20">
        <v>1.48</v>
      </c>
      <c r="C275" s="20">
        <v>0.02</v>
      </c>
      <c r="D275" s="34">
        <v>1.37E-2</v>
      </c>
      <c r="E275" s="31">
        <v>1.46</v>
      </c>
      <c r="F275" s="18">
        <v>1.45</v>
      </c>
      <c r="G275" s="20">
        <v>1.49</v>
      </c>
      <c r="H275">
        <v>1.46</v>
      </c>
      <c r="I275" s="16">
        <v>9999000</v>
      </c>
      <c r="J275" s="16">
        <v>14636020</v>
      </c>
      <c r="K275" s="21">
        <v>794130</v>
      </c>
      <c r="L275">
        <v>1.93</v>
      </c>
      <c r="M275">
        <v>1.02</v>
      </c>
      <c r="N275">
        <v>1.42</v>
      </c>
      <c r="O275">
        <v>1.32</v>
      </c>
      <c r="P275">
        <v>1.52</v>
      </c>
      <c r="Q275">
        <v>1.6</v>
      </c>
      <c r="R275" s="22">
        <v>1.476</v>
      </c>
      <c r="S275" s="23">
        <v>1.5522</v>
      </c>
      <c r="T275" s="23">
        <v>1.6012999999999999</v>
      </c>
      <c r="U275" s="22">
        <v>1.4776</v>
      </c>
      <c r="V275" s="22">
        <v>1.4731128307000001</v>
      </c>
      <c r="W275" s="23">
        <v>1.5285189167</v>
      </c>
      <c r="X275" s="23">
        <v>1.540172672</v>
      </c>
      <c r="Y275" s="22">
        <v>1.4506159098</v>
      </c>
      <c r="Z275" s="23" t="s">
        <v>480</v>
      </c>
      <c r="AA275" s="23" t="s">
        <v>480</v>
      </c>
      <c r="AB275" s="24" t="s">
        <v>558</v>
      </c>
      <c r="AC275" s="23">
        <v>48.709399277700001</v>
      </c>
      <c r="AD275" s="24" t="s">
        <v>552</v>
      </c>
      <c r="AE275" s="24">
        <v>-3.7023385700000001E-2</v>
      </c>
      <c r="AF275" s="25">
        <v>3.4099999999999998E-2</v>
      </c>
      <c r="AG275" t="s">
        <v>552</v>
      </c>
      <c r="AH275" s="24">
        <v>-4.1407867495000001</v>
      </c>
      <c r="AI275" s="22">
        <v>70.608695652199998</v>
      </c>
      <c r="AJ275" s="22">
        <v>-21.7391304348</v>
      </c>
      <c r="AK275" s="36">
        <v>7788700</v>
      </c>
      <c r="AL275" s="36">
        <v>6336533</v>
      </c>
      <c r="AM275" s="36">
        <v>5352400</v>
      </c>
      <c r="AN275" s="29">
        <v>10307284</v>
      </c>
      <c r="AO275" s="29">
        <v>8575562.6666666605</v>
      </c>
      <c r="AP275" s="29">
        <v>7363357.5</v>
      </c>
      <c r="AQ275" s="24" t="s">
        <v>555</v>
      </c>
      <c r="AR275" s="24" t="s">
        <v>555</v>
      </c>
      <c r="AS275" s="24" t="s">
        <v>555</v>
      </c>
      <c r="AT275" s="28">
        <v>-9.1999999999999998E-2</v>
      </c>
      <c r="AU275" s="28">
        <v>-1.9900000000000001E-2</v>
      </c>
      <c r="AV275" s="27">
        <v>2.07E-2</v>
      </c>
      <c r="AW275" s="29">
        <v>32255040</v>
      </c>
      <c r="AX275" s="29">
        <v>51997720</v>
      </c>
      <c r="AY275" s="29">
        <v>69515000</v>
      </c>
      <c r="AZ275" s="29">
        <v>145892320.00040001</v>
      </c>
      <c r="BA275" s="29">
        <v>1077011819.9976001</v>
      </c>
      <c r="BB275">
        <v>0.01</v>
      </c>
      <c r="BC275" s="25">
        <v>-0.91669999999999996</v>
      </c>
      <c r="BD275">
        <v>148</v>
      </c>
      <c r="BE275">
        <v>0</v>
      </c>
      <c r="BF275">
        <v>1.7011494252999999</v>
      </c>
      <c r="BG275">
        <v>0</v>
      </c>
    </row>
    <row r="276" spans="1:59" x14ac:dyDescent="0.35">
      <c r="A276" t="s">
        <v>616</v>
      </c>
      <c r="B276" s="20">
        <v>23</v>
      </c>
      <c r="C276" s="20">
        <v>7.1</v>
      </c>
      <c r="D276" s="34">
        <v>0.44650000000000001</v>
      </c>
      <c r="E276" s="20">
        <v>16.440000000000001</v>
      </c>
      <c r="F276" s="18">
        <v>15.54</v>
      </c>
      <c r="G276" s="20">
        <v>23.65</v>
      </c>
      <c r="H276">
        <v>15.9</v>
      </c>
      <c r="I276" s="16">
        <v>3891100</v>
      </c>
      <c r="J276" s="16">
        <v>80653322</v>
      </c>
      <c r="K276" s="35">
        <v>-163666</v>
      </c>
      <c r="L276">
        <v>29.25</v>
      </c>
      <c r="M276">
        <v>6.01</v>
      </c>
      <c r="N276">
        <v>15.4</v>
      </c>
      <c r="O276">
        <v>13.4</v>
      </c>
      <c r="P276">
        <v>23.32</v>
      </c>
      <c r="Q276">
        <v>26.12</v>
      </c>
      <c r="R276" s="22">
        <v>17.774999999999999</v>
      </c>
      <c r="S276" s="22">
        <v>12.468999999999999</v>
      </c>
      <c r="T276" s="22">
        <v>9.9118999999999993</v>
      </c>
      <c r="U276" s="22">
        <v>8.4806500000000007</v>
      </c>
      <c r="V276" s="22">
        <v>16.719795056199999</v>
      </c>
      <c r="W276" s="22">
        <v>13.6406839282</v>
      </c>
      <c r="X276" s="22">
        <v>11.2415197049</v>
      </c>
      <c r="Y276" s="22">
        <v>9.4050939766999999</v>
      </c>
      <c r="Z276" s="22" t="s">
        <v>551</v>
      </c>
      <c r="AA276" s="22" t="s">
        <v>551</v>
      </c>
      <c r="AB276" s="22" t="s">
        <v>551</v>
      </c>
      <c r="AC276" s="22">
        <v>67.163471351300004</v>
      </c>
      <c r="AD276" s="24" t="s">
        <v>552</v>
      </c>
      <c r="AE276" s="24">
        <v>1.8587123652999999</v>
      </c>
      <c r="AF276" s="25">
        <v>0.1348</v>
      </c>
      <c r="AG276" t="s">
        <v>482</v>
      </c>
      <c r="AH276" s="22">
        <v>135.81512673419999</v>
      </c>
      <c r="AI276" s="22">
        <v>51.504339954199999</v>
      </c>
      <c r="AJ276" s="22">
        <v>-6.1611374408000001</v>
      </c>
      <c r="AK276" s="36">
        <v>1159460</v>
      </c>
      <c r="AL276" s="36">
        <v>1234833</v>
      </c>
      <c r="AM276" s="36">
        <v>1464060</v>
      </c>
      <c r="AN276" s="29">
        <v>20923993</v>
      </c>
      <c r="AO276" s="29">
        <v>22218177.333333299</v>
      </c>
      <c r="AP276" s="29">
        <v>27648749.149999999</v>
      </c>
      <c r="AQ276" s="22" t="s">
        <v>566</v>
      </c>
      <c r="AR276" s="24" t="s">
        <v>555</v>
      </c>
      <c r="AS276" s="24" t="s">
        <v>555</v>
      </c>
      <c r="AT276" s="27">
        <v>1.6107</v>
      </c>
      <c r="AU276" s="27">
        <v>0.67879999999999996</v>
      </c>
      <c r="AV276" s="27">
        <v>0.40239999999999998</v>
      </c>
      <c r="AW276" s="30">
        <v>-155812</v>
      </c>
      <c r="AX276" s="29">
        <v>10463.0003</v>
      </c>
      <c r="AY276" s="30">
        <v>-1146809.9997</v>
      </c>
      <c r="AZ276" s="30">
        <v>-1176256.9997</v>
      </c>
      <c r="BA276" s="29">
        <v>19556506</v>
      </c>
      <c r="BB276">
        <v>0.23</v>
      </c>
      <c r="BC276" s="25">
        <v>0.5333</v>
      </c>
      <c r="BD276">
        <v>100</v>
      </c>
      <c r="BE276">
        <v>0</v>
      </c>
      <c r="BF276">
        <v>9.5833333333000006</v>
      </c>
      <c r="BG276">
        <v>0</v>
      </c>
    </row>
    <row r="277" spans="1:59" x14ac:dyDescent="0.35">
      <c r="A277" t="s">
        <v>393</v>
      </c>
      <c r="B277" s="18">
        <v>0.82</v>
      </c>
      <c r="C277" s="18">
        <v>-0.02</v>
      </c>
      <c r="D277" s="19">
        <v>-2.3800000000000002E-2</v>
      </c>
      <c r="E277" s="18">
        <v>0.81</v>
      </c>
      <c r="F277" s="18">
        <v>0.81</v>
      </c>
      <c r="G277" s="18">
        <v>0.82</v>
      </c>
      <c r="H277">
        <v>0.84</v>
      </c>
      <c r="I277" s="16">
        <v>3000</v>
      </c>
      <c r="J277" s="16">
        <v>2440</v>
      </c>
      <c r="K277" s="31">
        <v>0</v>
      </c>
      <c r="L277">
        <v>0.99</v>
      </c>
      <c r="M277">
        <v>0.8</v>
      </c>
      <c r="N277">
        <v>0.81</v>
      </c>
      <c r="O277">
        <v>0.8</v>
      </c>
      <c r="P277">
        <v>0.84</v>
      </c>
      <c r="Q277">
        <v>0.89</v>
      </c>
      <c r="R277" s="23">
        <v>0.83950000000000002</v>
      </c>
      <c r="S277" s="23">
        <v>0.8488</v>
      </c>
      <c r="T277" s="23">
        <v>0.85650000000000004</v>
      </c>
      <c r="U277" s="23">
        <v>0.87609999999999999</v>
      </c>
      <c r="V277" s="23">
        <v>0.83706137579999995</v>
      </c>
      <c r="W277" s="23">
        <v>0.84599216840000002</v>
      </c>
      <c r="X277" s="23">
        <v>0.85652112479999998</v>
      </c>
      <c r="Y277" s="23">
        <v>0.875161992</v>
      </c>
      <c r="Z277" s="23" t="s">
        <v>480</v>
      </c>
      <c r="AA277" s="24" t="s">
        <v>558</v>
      </c>
      <c r="AB277" s="24" t="s">
        <v>558</v>
      </c>
      <c r="AC277" s="23">
        <v>45.211062400899998</v>
      </c>
      <c r="AD277" s="24" t="s">
        <v>552</v>
      </c>
      <c r="AE277" s="24">
        <v>-5.2584737000000003E-3</v>
      </c>
      <c r="AF277" s="25">
        <v>3.6799999999999999E-2</v>
      </c>
      <c r="AG277" t="s">
        <v>552</v>
      </c>
      <c r="AH277" s="23">
        <v>-99.567099567100001</v>
      </c>
      <c r="AI277" s="24">
        <v>40.277777777799997</v>
      </c>
      <c r="AJ277" s="23">
        <v>-66.666666666699996</v>
      </c>
      <c r="AK277" s="26">
        <v>85500</v>
      </c>
      <c r="AL277" s="26">
        <v>367400</v>
      </c>
      <c r="AM277" s="26">
        <v>368100</v>
      </c>
      <c r="AN277" s="30">
        <v>69331</v>
      </c>
      <c r="AO277" s="30">
        <v>307050.66666666599</v>
      </c>
      <c r="AP277" s="30">
        <v>311087</v>
      </c>
      <c r="AQ277" s="22" t="s">
        <v>556</v>
      </c>
      <c r="AR277" s="22" t="s">
        <v>557</v>
      </c>
      <c r="AS277" s="24" t="s">
        <v>555</v>
      </c>
      <c r="AT277" s="28">
        <v>-3.5299999999999998E-2</v>
      </c>
      <c r="AU277" s="28">
        <v>-1.2E-2</v>
      </c>
      <c r="AV277" s="28">
        <v>-1.2E-2</v>
      </c>
      <c r="AW277" s="24">
        <v>0</v>
      </c>
      <c r="AX277" s="24">
        <v>0</v>
      </c>
      <c r="AY277" s="29">
        <v>23020</v>
      </c>
      <c r="AZ277" s="29">
        <v>279450</v>
      </c>
      <c r="BA277" s="30">
        <v>-214085990</v>
      </c>
      <c r="BB277">
        <v>0.02</v>
      </c>
      <c r="BC277" s="25">
        <v>0</v>
      </c>
      <c r="BD277">
        <v>41</v>
      </c>
      <c r="BE277">
        <v>0</v>
      </c>
      <c r="BF277">
        <v>5.8571428571000004</v>
      </c>
      <c r="BG277">
        <v>0</v>
      </c>
    </row>
    <row r="278" spans="1:59" x14ac:dyDescent="0.35">
      <c r="A278" t="s">
        <v>395</v>
      </c>
      <c r="B278" s="18">
        <v>1.04</v>
      </c>
      <c r="C278" s="18">
        <v>-0.06</v>
      </c>
      <c r="D278" s="19">
        <v>-5.45E-2</v>
      </c>
      <c r="E278" s="18">
        <v>1.06</v>
      </c>
      <c r="F278" s="18">
        <v>1.04</v>
      </c>
      <c r="G278" s="31">
        <v>1.1000000000000001</v>
      </c>
      <c r="H278">
        <v>1.1000000000000001</v>
      </c>
      <c r="I278" s="16">
        <v>384000</v>
      </c>
      <c r="J278" s="16">
        <v>404260</v>
      </c>
      <c r="K278" s="21">
        <v>3400</v>
      </c>
      <c r="L278">
        <v>1.57</v>
      </c>
      <c r="M278">
        <v>1.02</v>
      </c>
      <c r="N278">
        <v>1.02</v>
      </c>
      <c r="O278">
        <v>1</v>
      </c>
      <c r="P278">
        <v>1.17</v>
      </c>
      <c r="Q278">
        <v>1.22</v>
      </c>
      <c r="R278" s="23">
        <v>1.1025</v>
      </c>
      <c r="S278" s="23">
        <v>1.1519999999999999</v>
      </c>
      <c r="T278" s="23">
        <v>1.1797</v>
      </c>
      <c r="U278" s="23">
        <v>1.2544</v>
      </c>
      <c r="V278" s="23">
        <v>1.0975340323</v>
      </c>
      <c r="W278" s="23">
        <v>1.1362378442000001</v>
      </c>
      <c r="X278" s="23">
        <v>1.1779472814</v>
      </c>
      <c r="Y278" s="23">
        <v>1.2523305076</v>
      </c>
      <c r="Z278" s="23" t="s">
        <v>480</v>
      </c>
      <c r="AA278" s="23" t="s">
        <v>480</v>
      </c>
      <c r="AB278" s="24" t="s">
        <v>558</v>
      </c>
      <c r="AC278" s="23">
        <v>35.850946141999998</v>
      </c>
      <c r="AD278" s="24" t="s">
        <v>552</v>
      </c>
      <c r="AE278" s="24">
        <v>-2.4694542199999999E-2</v>
      </c>
      <c r="AF278" s="25">
        <v>5.4399999999999997E-2</v>
      </c>
      <c r="AG278" t="s">
        <v>482</v>
      </c>
      <c r="AH278" s="23">
        <v>-104.8069345942</v>
      </c>
      <c r="AI278" s="24">
        <v>27.272727272699999</v>
      </c>
      <c r="AJ278" s="23">
        <v>-90.909090909100001</v>
      </c>
      <c r="AK278" s="26">
        <v>384700</v>
      </c>
      <c r="AL278" s="36">
        <v>297667</v>
      </c>
      <c r="AM278" s="36">
        <v>275800</v>
      </c>
      <c r="AN278" s="30">
        <v>367447</v>
      </c>
      <c r="AO278" s="29">
        <v>290630</v>
      </c>
      <c r="AP278" s="29">
        <v>277720.5</v>
      </c>
      <c r="AQ278" s="23" t="s">
        <v>570</v>
      </c>
      <c r="AR278" s="23" t="s">
        <v>571</v>
      </c>
      <c r="AS278" s="24" t="s">
        <v>555</v>
      </c>
      <c r="AT278" s="28">
        <v>-0.1186</v>
      </c>
      <c r="AU278" s="28">
        <v>-5.45E-2</v>
      </c>
      <c r="AV278" s="28">
        <v>-2.8000000000000001E-2</v>
      </c>
      <c r="AW278" s="29">
        <v>4630</v>
      </c>
      <c r="AX278" s="29">
        <v>4630</v>
      </c>
      <c r="AY278" s="29">
        <v>42129.999900000003</v>
      </c>
      <c r="AZ278" s="29">
        <v>126349.9999</v>
      </c>
      <c r="BA278" s="29">
        <v>794780</v>
      </c>
      <c r="BB278">
        <v>-0.06</v>
      </c>
      <c r="BC278" s="25">
        <v>0.25</v>
      </c>
      <c r="BD278">
        <v>-17.333333333300001</v>
      </c>
      <c r="BE278">
        <v>0</v>
      </c>
      <c r="BF278">
        <v>52</v>
      </c>
      <c r="BG278">
        <v>0</v>
      </c>
    </row>
    <row r="279" spans="1:59" x14ac:dyDescent="0.35">
      <c r="A279" t="s">
        <v>397</v>
      </c>
      <c r="B279" s="18">
        <v>0.53</v>
      </c>
      <c r="C279" s="18">
        <v>-0.04</v>
      </c>
      <c r="D279" s="19">
        <v>-7.0199999999999999E-2</v>
      </c>
      <c r="E279" s="20">
        <v>0.57999999999999996</v>
      </c>
      <c r="F279" s="18">
        <v>0.52</v>
      </c>
      <c r="G279" s="20">
        <v>0.59</v>
      </c>
      <c r="H279">
        <v>0.56999999999999995</v>
      </c>
      <c r="I279" s="16">
        <v>84898000</v>
      </c>
      <c r="J279" s="16">
        <v>46545080</v>
      </c>
      <c r="K279" s="35">
        <v>-532510</v>
      </c>
      <c r="L279">
        <v>0.84</v>
      </c>
      <c r="M279">
        <v>0.16300000000000001</v>
      </c>
      <c r="N279">
        <v>0.49</v>
      </c>
      <c r="O279">
        <v>0.3115</v>
      </c>
      <c r="P279">
        <v>0.62</v>
      </c>
      <c r="Q279">
        <v>0.74</v>
      </c>
      <c r="R279" s="23">
        <v>0.54169999999999996</v>
      </c>
      <c r="S279" s="22">
        <v>0.38738</v>
      </c>
      <c r="T279" s="22">
        <v>0.29337999999999997</v>
      </c>
      <c r="U279" s="22">
        <v>0.24212500000000001</v>
      </c>
      <c r="V279" s="22">
        <v>0.52427511819999995</v>
      </c>
      <c r="W279" s="22">
        <v>0.42255117209999998</v>
      </c>
      <c r="X279" s="22">
        <v>0.3396104761</v>
      </c>
      <c r="Y279" s="22">
        <v>0.27729666520000001</v>
      </c>
      <c r="Z279" s="22" t="s">
        <v>551</v>
      </c>
      <c r="AA279" s="22" t="s">
        <v>551</v>
      </c>
      <c r="AB279" s="22" t="s">
        <v>551</v>
      </c>
      <c r="AC279" s="23">
        <v>61.822014065399998</v>
      </c>
      <c r="AD279" s="24" t="s">
        <v>552</v>
      </c>
      <c r="AE279" s="24">
        <v>7.3477585400000003E-2</v>
      </c>
      <c r="AF279" s="25">
        <v>0.34810000000000002</v>
      </c>
      <c r="AG279" t="s">
        <v>482</v>
      </c>
      <c r="AH279" s="24">
        <v>2.1342686051999999</v>
      </c>
      <c r="AI279" s="23">
        <v>23.609772676199999</v>
      </c>
      <c r="AJ279" s="24">
        <v>-77.551020408200003</v>
      </c>
      <c r="AK279" s="26">
        <v>153315000</v>
      </c>
      <c r="AL279" s="26">
        <v>265542933</v>
      </c>
      <c r="AM279" s="26">
        <v>273028700</v>
      </c>
      <c r="AN279" s="30">
        <v>75047695.5</v>
      </c>
      <c r="AO279" s="30">
        <v>159356204.33333299</v>
      </c>
      <c r="AP279" s="30">
        <v>241922748.25</v>
      </c>
      <c r="AQ279" s="23" t="s">
        <v>553</v>
      </c>
      <c r="AR279" s="24" t="s">
        <v>555</v>
      </c>
      <c r="AS279" s="24" t="s">
        <v>555</v>
      </c>
      <c r="AT279" s="27">
        <v>0.96299999999999997</v>
      </c>
      <c r="AU279" s="28">
        <v>-0.1452</v>
      </c>
      <c r="AV279" s="33">
        <v>0</v>
      </c>
      <c r="AW279" s="29">
        <v>2416730</v>
      </c>
      <c r="AX279" s="30">
        <v>-56661930</v>
      </c>
      <c r="AY279" s="30">
        <v>-136136279.99900001</v>
      </c>
      <c r="AZ279" s="30">
        <v>-755531779.99899995</v>
      </c>
      <c r="BA279" s="30">
        <v>-821934280.00100005</v>
      </c>
      <c r="BB279">
        <v>0</v>
      </c>
      <c r="BC279" s="25">
        <v>0</v>
      </c>
      <c r="BD279">
        <v>0</v>
      </c>
      <c r="BE279">
        <v>0</v>
      </c>
      <c r="BF279">
        <v>0.38970588239999998</v>
      </c>
      <c r="BG279">
        <v>0</v>
      </c>
    </row>
    <row r="280" spans="1:59" x14ac:dyDescent="0.35">
      <c r="A280" t="s">
        <v>677</v>
      </c>
      <c r="B280" s="18">
        <v>1.01</v>
      </c>
      <c r="C280" s="18">
        <v>-0.01</v>
      </c>
      <c r="D280" s="19">
        <v>-9.7999999999999997E-3</v>
      </c>
      <c r="E280" s="18">
        <v>1.01</v>
      </c>
      <c r="F280" s="18">
        <v>1.01</v>
      </c>
      <c r="G280" s="18">
        <v>1.01</v>
      </c>
      <c r="H280">
        <v>1.02</v>
      </c>
      <c r="I280">
        <v>460</v>
      </c>
      <c r="J280">
        <v>464.6</v>
      </c>
      <c r="K280" s="31">
        <v>0</v>
      </c>
      <c r="L280">
        <v>1.06</v>
      </c>
      <c r="M280">
        <v>1</v>
      </c>
      <c r="N280">
        <v>1</v>
      </c>
      <c r="O280">
        <v>1</v>
      </c>
      <c r="P280">
        <v>1.06</v>
      </c>
      <c r="Q280">
        <v>1.06</v>
      </c>
      <c r="R280" s="24">
        <v>0</v>
      </c>
      <c r="S280" s="24">
        <v>0</v>
      </c>
      <c r="T280" s="24">
        <v>0</v>
      </c>
      <c r="U280" s="24">
        <v>0</v>
      </c>
      <c r="V280" s="24">
        <v>0</v>
      </c>
      <c r="W280" s="24">
        <v>0</v>
      </c>
      <c r="X280" s="24">
        <v>0</v>
      </c>
      <c r="Y280" s="24">
        <v>0</v>
      </c>
      <c r="Z280" t="s">
        <v>568</v>
      </c>
      <c r="AA280" t="s">
        <v>568</v>
      </c>
      <c r="AB280" t="s">
        <v>568</v>
      </c>
      <c r="AC280" s="23">
        <v>51.857510634400001</v>
      </c>
      <c r="AD280" s="24" t="s">
        <v>552</v>
      </c>
      <c r="AE280" s="24">
        <v>0</v>
      </c>
      <c r="AF280" s="25">
        <v>0</v>
      </c>
      <c r="AG280" t="s">
        <v>481</v>
      </c>
      <c r="AH280" s="24">
        <v>0</v>
      </c>
      <c r="AI280" s="24">
        <v>0</v>
      </c>
      <c r="AJ280" s="24">
        <v>0</v>
      </c>
      <c r="AK280" s="26">
        <v>23396</v>
      </c>
      <c r="AL280" s="24">
        <v>0</v>
      </c>
      <c r="AM280" s="24">
        <v>0</v>
      </c>
      <c r="AN280" s="30">
        <v>23740.82</v>
      </c>
      <c r="AO280" s="24">
        <v>0</v>
      </c>
      <c r="AP280" s="24">
        <v>0</v>
      </c>
      <c r="AQ280" s="22" t="s">
        <v>556</v>
      </c>
      <c r="AR280" s="24" t="s">
        <v>555</v>
      </c>
      <c r="AS280" s="22" t="s">
        <v>569</v>
      </c>
      <c r="AT280" s="27">
        <v>0.01</v>
      </c>
      <c r="AU280" s="27">
        <v>0.01</v>
      </c>
      <c r="AV280" s="33">
        <v>0</v>
      </c>
      <c r="AW280" s="24">
        <v>0</v>
      </c>
      <c r="AX280" s="24">
        <v>0</v>
      </c>
      <c r="AY280" s="24">
        <v>0</v>
      </c>
      <c r="AZ280" s="24">
        <v>0</v>
      </c>
      <c r="BA280" s="24">
        <v>0</v>
      </c>
      <c r="BB280">
        <v>0</v>
      </c>
      <c r="BC280" s="25">
        <v>0</v>
      </c>
      <c r="BD280">
        <v>0</v>
      </c>
      <c r="BE280">
        <v>0</v>
      </c>
      <c r="BF280">
        <v>0</v>
      </c>
      <c r="BG280">
        <v>0</v>
      </c>
    </row>
    <row r="281" spans="1:59" x14ac:dyDescent="0.35">
      <c r="A281" t="s">
        <v>441</v>
      </c>
      <c r="B281" s="20">
        <v>51.8</v>
      </c>
      <c r="C281" s="20">
        <v>0.05</v>
      </c>
      <c r="D281" s="34">
        <v>1E-3</v>
      </c>
      <c r="E281" s="31">
        <v>51.75</v>
      </c>
      <c r="F281" s="18">
        <v>50.95</v>
      </c>
      <c r="G281" s="20">
        <v>52</v>
      </c>
      <c r="H281">
        <v>51.75</v>
      </c>
      <c r="I281" s="16">
        <v>650080</v>
      </c>
      <c r="J281" s="16">
        <v>33575237.5</v>
      </c>
      <c r="K281" s="21">
        <v>2375106.5</v>
      </c>
      <c r="L281">
        <v>65</v>
      </c>
      <c r="M281">
        <v>22.5</v>
      </c>
      <c r="N281">
        <v>50.88</v>
      </c>
      <c r="O281">
        <v>48.45</v>
      </c>
      <c r="P281">
        <v>53.42</v>
      </c>
      <c r="Q281">
        <v>58</v>
      </c>
      <c r="R281" s="23">
        <v>51.945</v>
      </c>
      <c r="S281" s="22">
        <v>50.137</v>
      </c>
      <c r="T281" s="22">
        <v>46.545000000000002</v>
      </c>
      <c r="U281" s="22">
        <v>37.458750000000002</v>
      </c>
      <c r="V281" s="23">
        <v>51.868040581999999</v>
      </c>
      <c r="W281" s="22">
        <v>50.088111945100003</v>
      </c>
      <c r="X281" s="22">
        <v>46.243387038900003</v>
      </c>
      <c r="Y281" s="22">
        <v>40.1558637957</v>
      </c>
      <c r="Z281" s="24" t="s">
        <v>558</v>
      </c>
      <c r="AA281" s="22" t="s">
        <v>551</v>
      </c>
      <c r="AB281" s="22" t="s">
        <v>551</v>
      </c>
      <c r="AC281" s="22">
        <v>51.276608206500001</v>
      </c>
      <c r="AD281" s="24" t="s">
        <v>552</v>
      </c>
      <c r="AE281" s="23">
        <v>0.44546308849999999</v>
      </c>
      <c r="AF281" s="25">
        <v>4.1200000000000001E-2</v>
      </c>
      <c r="AG281" t="s">
        <v>552</v>
      </c>
      <c r="AH281" s="24">
        <v>-11.1238971998</v>
      </c>
      <c r="AI281" s="24">
        <v>64.280510018200005</v>
      </c>
      <c r="AJ281" s="24">
        <v>-36.666666666700003</v>
      </c>
      <c r="AK281" s="36">
        <v>610438</v>
      </c>
      <c r="AL281" s="36">
        <v>560663</v>
      </c>
      <c r="AM281" s="36">
        <v>595974</v>
      </c>
      <c r="AN281" s="29">
        <v>28600919.25</v>
      </c>
      <c r="AO281" s="29">
        <v>26720069.4333333</v>
      </c>
      <c r="AP281" s="29">
        <v>29543699.899999999</v>
      </c>
      <c r="AQ281" s="24" t="s">
        <v>578</v>
      </c>
      <c r="AR281" s="24" t="s">
        <v>555</v>
      </c>
      <c r="AS281" s="24" t="s">
        <v>555</v>
      </c>
      <c r="AT281" s="27">
        <v>0.1273</v>
      </c>
      <c r="AU281" s="27">
        <v>3.5999999999999997E-2</v>
      </c>
      <c r="AV281" s="28">
        <v>-3.8E-3</v>
      </c>
      <c r="AW281" s="29">
        <v>11241833.5</v>
      </c>
      <c r="AX281" s="29">
        <v>39046704.5</v>
      </c>
      <c r="AY281" s="29">
        <v>34840999.5</v>
      </c>
      <c r="AZ281" s="29">
        <v>32577790.5</v>
      </c>
      <c r="BA281" s="30">
        <v>-143916419.5</v>
      </c>
      <c r="BB281">
        <v>0.01</v>
      </c>
      <c r="BC281" s="25">
        <v>-0.5</v>
      </c>
      <c r="BD281" s="16">
        <v>5180</v>
      </c>
      <c r="BE281">
        <v>0</v>
      </c>
      <c r="BF281" s="16">
        <v>2590</v>
      </c>
      <c r="BG281">
        <v>0</v>
      </c>
    </row>
    <row r="282" spans="1:59" x14ac:dyDescent="0.35">
      <c r="A282" t="s">
        <v>399</v>
      </c>
      <c r="B282" s="35">
        <v>1572</v>
      </c>
      <c r="C282" s="18">
        <v>-24</v>
      </c>
      <c r="D282" s="19">
        <v>-1.4999999999999999E-2</v>
      </c>
      <c r="E282" s="35">
        <v>1594</v>
      </c>
      <c r="F282" s="35">
        <v>1553</v>
      </c>
      <c r="G282" s="35">
        <v>1594</v>
      </c>
      <c r="H282" s="16">
        <v>1596</v>
      </c>
      <c r="I282" s="16">
        <v>93965</v>
      </c>
      <c r="J282" s="16">
        <v>147861190</v>
      </c>
      <c r="K282" s="35">
        <v>-15183520</v>
      </c>
      <c r="L282" s="16">
        <v>1944</v>
      </c>
      <c r="M282" s="16">
        <v>1384</v>
      </c>
      <c r="N282" s="16">
        <v>1513</v>
      </c>
      <c r="O282" s="16">
        <v>1440</v>
      </c>
      <c r="P282" s="16">
        <v>1596.5</v>
      </c>
      <c r="Q282" s="16">
        <v>1644.5</v>
      </c>
      <c r="R282" s="29">
        <v>1547.8</v>
      </c>
      <c r="S282" s="29">
        <v>1499.04</v>
      </c>
      <c r="T282" s="30">
        <v>1573.61</v>
      </c>
      <c r="U282" s="30">
        <v>1655.19</v>
      </c>
      <c r="V282" s="29">
        <v>1540.7575654146999</v>
      </c>
      <c r="W282" s="29">
        <v>1533.3966377836</v>
      </c>
      <c r="X282" s="29">
        <v>1563.8402778561001</v>
      </c>
      <c r="Y282" s="30">
        <v>1607.2732096793</v>
      </c>
      <c r="Z282" s="24" t="s">
        <v>558</v>
      </c>
      <c r="AA282" s="22" t="s">
        <v>551</v>
      </c>
      <c r="AB282" s="23" t="s">
        <v>480</v>
      </c>
      <c r="AC282" s="23">
        <v>56.439809677100001</v>
      </c>
      <c r="AD282" s="24" t="s">
        <v>552</v>
      </c>
      <c r="AE282" s="22">
        <v>15.160861000100001</v>
      </c>
      <c r="AF282" s="25">
        <v>2.7199999999999998E-2</v>
      </c>
      <c r="AG282" t="s">
        <v>481</v>
      </c>
      <c r="AH282" s="22">
        <v>110.81917440300001</v>
      </c>
      <c r="AI282" s="22">
        <v>80.648625429500001</v>
      </c>
      <c r="AJ282" s="23">
        <v>-25.773195876300001</v>
      </c>
      <c r="AK282" s="26">
        <v>108148</v>
      </c>
      <c r="AL282" s="26">
        <v>114822</v>
      </c>
      <c r="AM282" s="26">
        <v>130984</v>
      </c>
      <c r="AN282" s="30">
        <v>159756445.5</v>
      </c>
      <c r="AO282" s="30">
        <v>172329272</v>
      </c>
      <c r="AP282" s="30">
        <v>199319181.75</v>
      </c>
      <c r="AQ282" s="24" t="s">
        <v>555</v>
      </c>
      <c r="AR282" s="24" t="s">
        <v>555</v>
      </c>
      <c r="AS282" s="24" t="s">
        <v>555</v>
      </c>
      <c r="AT282" s="27">
        <v>6.2199999999999998E-2</v>
      </c>
      <c r="AU282" s="27">
        <v>1.9E-3</v>
      </c>
      <c r="AV282" s="27">
        <v>3.7600000000000001E-2</v>
      </c>
      <c r="AW282" s="29">
        <v>96351335</v>
      </c>
      <c r="AX282" s="29">
        <v>239120390</v>
      </c>
      <c r="AY282" s="29">
        <v>1248808935</v>
      </c>
      <c r="AZ282" s="29">
        <v>924274575</v>
      </c>
      <c r="BA282" s="30">
        <v>-1026183840</v>
      </c>
      <c r="BB282">
        <v>120.23</v>
      </c>
      <c r="BC282" s="25">
        <v>1.0708</v>
      </c>
      <c r="BD282">
        <v>13.0749396989</v>
      </c>
      <c r="BE282">
        <v>0</v>
      </c>
      <c r="BF282">
        <v>2.8764867338000002</v>
      </c>
      <c r="BG282">
        <v>0</v>
      </c>
    </row>
    <row r="283" spans="1:59" x14ac:dyDescent="0.35">
      <c r="A283" t="s">
        <v>643</v>
      </c>
      <c r="B283" s="20">
        <v>32.549999999999997</v>
      </c>
      <c r="C283" s="20">
        <v>0.55000000000000004</v>
      </c>
      <c r="D283" s="34">
        <v>1.72E-2</v>
      </c>
      <c r="E283" s="20">
        <v>32.549999999999997</v>
      </c>
      <c r="F283" s="20">
        <v>32.549999999999997</v>
      </c>
      <c r="G283" s="20">
        <v>32.549999999999997</v>
      </c>
      <c r="H283">
        <v>32</v>
      </c>
      <c r="I283">
        <v>500</v>
      </c>
      <c r="J283" s="16">
        <v>16275</v>
      </c>
      <c r="K283" s="31">
        <v>0</v>
      </c>
      <c r="L283">
        <v>59.9</v>
      </c>
      <c r="M283">
        <v>27.5</v>
      </c>
      <c r="N283">
        <v>32</v>
      </c>
      <c r="O283">
        <v>30.45</v>
      </c>
      <c r="P283">
        <v>35.520000000000003</v>
      </c>
      <c r="Q283">
        <v>50.95</v>
      </c>
      <c r="R283" s="23">
        <v>36.25</v>
      </c>
      <c r="S283" s="23">
        <v>33.585999999999999</v>
      </c>
      <c r="T283" s="22">
        <v>32.167499999999997</v>
      </c>
      <c r="U283" s="23">
        <v>33.353499999999997</v>
      </c>
      <c r="V283" s="23">
        <v>34.945254484899998</v>
      </c>
      <c r="W283" s="23">
        <v>34.232538635200001</v>
      </c>
      <c r="X283" s="23">
        <v>33.365097519499997</v>
      </c>
      <c r="Y283" s="22">
        <v>32.4618038447</v>
      </c>
      <c r="Z283" s="23" t="s">
        <v>480</v>
      </c>
      <c r="AA283" s="22" t="s">
        <v>551</v>
      </c>
      <c r="AB283" s="22" t="s">
        <v>551</v>
      </c>
      <c r="AC283" s="23">
        <v>44.802846922900002</v>
      </c>
      <c r="AD283" s="24" t="s">
        <v>552</v>
      </c>
      <c r="AE283" s="23">
        <v>0.30056126729999999</v>
      </c>
      <c r="AF283" s="25">
        <v>0.10920000000000001</v>
      </c>
      <c r="AG283" t="s">
        <v>482</v>
      </c>
      <c r="AH283" s="23">
        <v>-95.880937231999994</v>
      </c>
      <c r="AI283" s="24">
        <v>0</v>
      </c>
      <c r="AJ283" s="22">
        <v>-94.835680751200002</v>
      </c>
      <c r="AK283" s="26">
        <v>2870</v>
      </c>
      <c r="AL283" s="26">
        <v>3507</v>
      </c>
      <c r="AM283" s="26">
        <v>11055</v>
      </c>
      <c r="AN283" s="30">
        <v>102144.5</v>
      </c>
      <c r="AO283" s="30">
        <v>127530.33333333299</v>
      </c>
      <c r="AP283" s="30">
        <v>493303</v>
      </c>
      <c r="AQ283" s="22" t="s">
        <v>556</v>
      </c>
      <c r="AR283" s="24" t="s">
        <v>555</v>
      </c>
      <c r="AS283" s="24" t="s">
        <v>555</v>
      </c>
      <c r="AT283" s="28">
        <v>-4.2599999999999999E-2</v>
      </c>
      <c r="AU283" s="28">
        <v>-8.3099999999999993E-2</v>
      </c>
      <c r="AV283" s="28">
        <v>-7.0000000000000007E-2</v>
      </c>
      <c r="AW283" s="24">
        <v>0</v>
      </c>
      <c r="AX283" s="29">
        <v>6620</v>
      </c>
      <c r="AY283" s="29">
        <v>1905</v>
      </c>
      <c r="AZ283" s="30">
        <v>-10125</v>
      </c>
      <c r="BA283" s="29">
        <v>288716.0001</v>
      </c>
      <c r="BB283">
        <v>0.42</v>
      </c>
      <c r="BC283" s="25">
        <v>-8.6999999999999994E-2</v>
      </c>
      <c r="BD283">
        <v>77.5</v>
      </c>
      <c r="BE283">
        <v>0</v>
      </c>
      <c r="BF283">
        <v>3.3730569948000002</v>
      </c>
      <c r="BG283">
        <v>0</v>
      </c>
    </row>
    <row r="284" spans="1:59" x14ac:dyDescent="0.35">
      <c r="A284" t="s">
        <v>401</v>
      </c>
      <c r="B284" s="20">
        <v>281</v>
      </c>
      <c r="C284" s="20">
        <v>1</v>
      </c>
      <c r="D284" s="34">
        <v>3.5999999999999999E-3</v>
      </c>
      <c r="E284" s="18">
        <v>276</v>
      </c>
      <c r="F284" s="18">
        <v>276</v>
      </c>
      <c r="G284" s="20">
        <v>281</v>
      </c>
      <c r="H284">
        <v>280</v>
      </c>
      <c r="I284" s="16">
        <v>4370</v>
      </c>
      <c r="J284" s="16">
        <v>1220906</v>
      </c>
      <c r="K284" s="21">
        <v>44644</v>
      </c>
      <c r="L284">
        <v>310</v>
      </c>
      <c r="M284">
        <v>260</v>
      </c>
      <c r="N284">
        <v>275</v>
      </c>
      <c r="O284">
        <v>264.3</v>
      </c>
      <c r="P284">
        <v>281.3</v>
      </c>
      <c r="Q284">
        <v>296.89999999999998</v>
      </c>
      <c r="R284" s="22">
        <v>280.27</v>
      </c>
      <c r="S284" s="23">
        <v>282.38799999999998</v>
      </c>
      <c r="T284" s="23">
        <v>287.67399999999998</v>
      </c>
      <c r="U284" s="23">
        <v>295.59899999999999</v>
      </c>
      <c r="V284" s="22">
        <v>280.58592681070002</v>
      </c>
      <c r="W284" s="23">
        <v>283.02524744919998</v>
      </c>
      <c r="X284" s="23">
        <v>286.42102241859999</v>
      </c>
      <c r="Y284" s="23">
        <v>283.78304813760002</v>
      </c>
      <c r="Z284" s="24" t="s">
        <v>558</v>
      </c>
      <c r="AA284" s="24" t="s">
        <v>558</v>
      </c>
      <c r="AB284" s="24" t="s">
        <v>558</v>
      </c>
      <c r="AC284" s="23">
        <v>49.670043220499998</v>
      </c>
      <c r="AD284" s="24" t="s">
        <v>552</v>
      </c>
      <c r="AE284" s="22">
        <v>-1.1730579776000001</v>
      </c>
      <c r="AF284" s="25">
        <v>1.49E-2</v>
      </c>
      <c r="AG284" t="s">
        <v>481</v>
      </c>
      <c r="AH284" s="24">
        <v>-16.969696969699999</v>
      </c>
      <c r="AI284" s="22">
        <v>75.757575757599994</v>
      </c>
      <c r="AJ284" s="22">
        <v>-18.181818181800001</v>
      </c>
      <c r="AK284" s="26">
        <v>4926</v>
      </c>
      <c r="AL284" s="36">
        <v>4175</v>
      </c>
      <c r="AM284" s="26">
        <v>4693</v>
      </c>
      <c r="AN284" s="30">
        <v>978882.2</v>
      </c>
      <c r="AO284" s="29">
        <v>902186.4</v>
      </c>
      <c r="AP284" s="30">
        <v>1113473.3</v>
      </c>
      <c r="AQ284" s="22" t="s">
        <v>556</v>
      </c>
      <c r="AR284" s="24" t="s">
        <v>555</v>
      </c>
      <c r="AS284" s="24" t="s">
        <v>555</v>
      </c>
      <c r="AT284" s="28">
        <v>-1.7500000000000002E-2</v>
      </c>
      <c r="AU284" s="33">
        <v>0</v>
      </c>
      <c r="AV284" s="27">
        <v>1.0800000000000001E-2</v>
      </c>
      <c r="AW284" s="30">
        <v>-37936</v>
      </c>
      <c r="AX284" s="30">
        <v>-97328</v>
      </c>
      <c r="AY284" s="30">
        <v>-3576145.9997</v>
      </c>
      <c r="AZ284" s="30">
        <v>-1686929.9997</v>
      </c>
      <c r="BA284" s="30">
        <v>-86447383.9991</v>
      </c>
      <c r="BB284">
        <v>20.39</v>
      </c>
      <c r="BC284" s="25">
        <v>-0.50900000000000001</v>
      </c>
      <c r="BD284">
        <v>13.7812653261</v>
      </c>
      <c r="BE284">
        <v>0</v>
      </c>
      <c r="BF284">
        <v>0.89684667429999998</v>
      </c>
      <c r="BG284">
        <v>0</v>
      </c>
    </row>
    <row r="285" spans="1:59" x14ac:dyDescent="0.35">
      <c r="A285" t="s">
        <v>403</v>
      </c>
      <c r="B285" s="18">
        <v>5.6</v>
      </c>
      <c r="C285" s="18">
        <v>-0.05</v>
      </c>
      <c r="D285" s="19">
        <v>-8.8000000000000005E-3</v>
      </c>
      <c r="E285" s="31">
        <v>5.65</v>
      </c>
      <c r="F285" s="18">
        <v>5.4</v>
      </c>
      <c r="G285" s="20">
        <v>5.76</v>
      </c>
      <c r="H285">
        <v>5.65</v>
      </c>
      <c r="I285" s="16">
        <v>11128300</v>
      </c>
      <c r="J285" s="16">
        <v>61815165</v>
      </c>
      <c r="K285" s="21">
        <v>626375</v>
      </c>
      <c r="L285">
        <v>6.09</v>
      </c>
      <c r="M285">
        <v>1.4</v>
      </c>
      <c r="N285">
        <v>5.5</v>
      </c>
      <c r="O285">
        <v>4.4000000000000004</v>
      </c>
      <c r="P285">
        <v>5.98</v>
      </c>
      <c r="Q285">
        <v>5.98</v>
      </c>
      <c r="R285" s="22">
        <v>5.3224999999999998</v>
      </c>
      <c r="S285" s="22">
        <v>4.8914</v>
      </c>
      <c r="T285" s="22">
        <v>3.9504999999999999</v>
      </c>
      <c r="U285" s="22">
        <v>2.937799</v>
      </c>
      <c r="V285" s="22">
        <v>5.3786858561999997</v>
      </c>
      <c r="W285" s="22">
        <v>4.8443565772000001</v>
      </c>
      <c r="X285" s="22">
        <v>4.1588574210999996</v>
      </c>
      <c r="Y285" s="22">
        <v>3.3625377026000001</v>
      </c>
      <c r="Z285" s="22" t="s">
        <v>551</v>
      </c>
      <c r="AA285" s="22" t="s">
        <v>551</v>
      </c>
      <c r="AB285" s="22" t="s">
        <v>551</v>
      </c>
      <c r="AC285" s="23">
        <v>59.604524085900003</v>
      </c>
      <c r="AD285" s="24" t="s">
        <v>552</v>
      </c>
      <c r="AE285" s="24">
        <v>0.29625040359999999</v>
      </c>
      <c r="AF285" s="25">
        <v>6.2300000000000001E-2</v>
      </c>
      <c r="AG285" t="s">
        <v>482</v>
      </c>
      <c r="AH285" s="24">
        <v>44.1128770678</v>
      </c>
      <c r="AI285" s="23">
        <v>74.603174603200003</v>
      </c>
      <c r="AJ285" s="23">
        <v>-33.333333333299997</v>
      </c>
      <c r="AK285" s="36">
        <v>8889650</v>
      </c>
      <c r="AL285" s="36">
        <v>11089753</v>
      </c>
      <c r="AM285" s="36">
        <v>10110965</v>
      </c>
      <c r="AN285" s="29">
        <v>46323294.299999997</v>
      </c>
      <c r="AO285" s="29">
        <v>58151485.666666597</v>
      </c>
      <c r="AP285" s="29">
        <v>52186245.75</v>
      </c>
      <c r="AQ285" s="24" t="s">
        <v>555</v>
      </c>
      <c r="AR285" s="24" t="s">
        <v>555</v>
      </c>
      <c r="AS285" s="24" t="s">
        <v>555</v>
      </c>
      <c r="AT285" s="27">
        <v>0.2472</v>
      </c>
      <c r="AU285" s="27">
        <v>0.19400000000000001</v>
      </c>
      <c r="AV285" s="28">
        <v>-8.8000000000000005E-3</v>
      </c>
      <c r="AW285" s="29">
        <v>5310082</v>
      </c>
      <c r="AX285" s="29">
        <v>9468783.0001999997</v>
      </c>
      <c r="AY285" s="29">
        <v>9724323.0000999998</v>
      </c>
      <c r="AZ285" s="29">
        <v>12390992.000399999</v>
      </c>
      <c r="BA285" s="29">
        <v>34487792.002300002</v>
      </c>
      <c r="BB285">
        <v>0.14000000000000001</v>
      </c>
      <c r="BC285" s="25">
        <v>-0.3</v>
      </c>
      <c r="BD285">
        <v>40</v>
      </c>
      <c r="BE285">
        <v>0</v>
      </c>
      <c r="BF285">
        <v>3.2183908045999998</v>
      </c>
      <c r="BG285">
        <v>0</v>
      </c>
    </row>
    <row r="286" spans="1:59" x14ac:dyDescent="0.35">
      <c r="A286" t="s">
        <v>405</v>
      </c>
      <c r="B286" s="18">
        <v>90</v>
      </c>
      <c r="C286" s="18">
        <v>-0.45</v>
      </c>
      <c r="D286" s="19">
        <v>-5.0000000000000001E-3</v>
      </c>
      <c r="E286" s="31">
        <v>90.45</v>
      </c>
      <c r="F286" s="18">
        <v>90</v>
      </c>
      <c r="G286" s="31">
        <v>90.45</v>
      </c>
      <c r="H286">
        <v>90.45</v>
      </c>
      <c r="I286" s="16">
        <v>8630</v>
      </c>
      <c r="J286" s="16">
        <v>776912</v>
      </c>
      <c r="K286" s="21">
        <v>223290.5</v>
      </c>
      <c r="L286">
        <v>93</v>
      </c>
      <c r="M286">
        <v>78.5</v>
      </c>
      <c r="N286">
        <v>89.95</v>
      </c>
      <c r="O286">
        <v>86.72</v>
      </c>
      <c r="P286">
        <v>90.75</v>
      </c>
      <c r="Q286">
        <v>92.2</v>
      </c>
      <c r="R286" s="23">
        <v>90.344999999999999</v>
      </c>
      <c r="S286" s="22">
        <v>88.861999999999995</v>
      </c>
      <c r="T286" s="22">
        <v>87.854500000000002</v>
      </c>
      <c r="U286" s="22">
        <v>86.528499999999994</v>
      </c>
      <c r="V286" s="23">
        <v>90.158003038199993</v>
      </c>
      <c r="W286" s="22">
        <v>89.237492241599995</v>
      </c>
      <c r="X286" s="22">
        <v>88.114361123600005</v>
      </c>
      <c r="Y286" s="22">
        <v>85.813129340900005</v>
      </c>
      <c r="Z286" s="24" t="s">
        <v>558</v>
      </c>
      <c r="AA286" s="24" t="s">
        <v>558</v>
      </c>
      <c r="AB286" s="24" t="s">
        <v>558</v>
      </c>
      <c r="AC286" s="23">
        <v>50.4960070375</v>
      </c>
      <c r="AD286" s="24" t="s">
        <v>552</v>
      </c>
      <c r="AE286" s="23">
        <v>0.500737718</v>
      </c>
      <c r="AF286" s="25">
        <v>1.21E-2</v>
      </c>
      <c r="AG286" t="s">
        <v>481</v>
      </c>
      <c r="AH286" s="24">
        <v>-31.060606060600001</v>
      </c>
      <c r="AI286" s="24">
        <v>32.916666666700003</v>
      </c>
      <c r="AJ286" s="23">
        <v>-75</v>
      </c>
      <c r="AK286" s="26">
        <v>25184</v>
      </c>
      <c r="AL286" s="26">
        <v>28717</v>
      </c>
      <c r="AM286" s="26">
        <v>50123</v>
      </c>
      <c r="AN286" s="30">
        <v>1819740.1</v>
      </c>
      <c r="AO286" s="30">
        <v>2297138.1</v>
      </c>
      <c r="AP286" s="30">
        <v>4295065.05</v>
      </c>
      <c r="AQ286" s="23" t="s">
        <v>560</v>
      </c>
      <c r="AR286" s="23" t="s">
        <v>561</v>
      </c>
      <c r="AS286" s="24" t="s">
        <v>555</v>
      </c>
      <c r="AT286" s="27">
        <v>3.8699999999999998E-2</v>
      </c>
      <c r="AU286" s="28">
        <v>-5.9999999999999995E-4</v>
      </c>
      <c r="AV286" s="33">
        <v>0</v>
      </c>
      <c r="AW286" s="29">
        <v>1909210</v>
      </c>
      <c r="AX286" s="29">
        <v>16971217.5</v>
      </c>
      <c r="AY286" s="29">
        <v>17547742.5</v>
      </c>
      <c r="AZ286" s="29">
        <v>10397485.5</v>
      </c>
      <c r="BA286" s="29">
        <v>20482534.300500002</v>
      </c>
      <c r="BB286">
        <v>7.85</v>
      </c>
      <c r="BC286" s="25">
        <v>-0.20710000000000001</v>
      </c>
      <c r="BD286">
        <v>11.464968152899999</v>
      </c>
      <c r="BE286">
        <v>0</v>
      </c>
      <c r="BF286">
        <v>1.3243084167000001</v>
      </c>
      <c r="BG286">
        <v>0</v>
      </c>
    </row>
    <row r="287" spans="1:59" x14ac:dyDescent="0.35">
      <c r="A287" t="s">
        <v>407</v>
      </c>
      <c r="B287" s="18">
        <v>0.23799999999999999</v>
      </c>
      <c r="C287" s="18">
        <v>-6.0000000000000001E-3</v>
      </c>
      <c r="D287" s="19">
        <v>-2.46E-2</v>
      </c>
      <c r="E287" s="18">
        <v>0.23599999999999999</v>
      </c>
      <c r="F287" s="18">
        <v>0.23599999999999999</v>
      </c>
      <c r="G287" s="31">
        <v>0.24399999999999999</v>
      </c>
      <c r="H287">
        <v>0.24399999999999999</v>
      </c>
      <c r="I287" s="16">
        <v>290000</v>
      </c>
      <c r="J287" s="16">
        <v>68680</v>
      </c>
      <c r="K287" s="31">
        <v>0</v>
      </c>
      <c r="L287">
        <v>0.32</v>
      </c>
      <c r="M287">
        <v>0.21</v>
      </c>
      <c r="N287">
        <v>0.23499999999999999</v>
      </c>
      <c r="O287">
        <v>0.21149999999999999</v>
      </c>
      <c r="P287">
        <v>0.24399999999999999</v>
      </c>
      <c r="Q287">
        <v>0.28000000000000003</v>
      </c>
      <c r="R287" s="23">
        <v>0.24495</v>
      </c>
      <c r="S287" s="22">
        <v>0.23446</v>
      </c>
      <c r="T287" s="23">
        <v>0.24837999999999999</v>
      </c>
      <c r="U287" s="23">
        <v>0.26789000000000002</v>
      </c>
      <c r="V287" s="23">
        <v>0.24067584589999999</v>
      </c>
      <c r="W287" s="23">
        <v>0.2404805019</v>
      </c>
      <c r="X287" s="23">
        <v>0.2481889977</v>
      </c>
      <c r="Y287" s="23">
        <v>0.26243018379999999</v>
      </c>
      <c r="Z287" s="23" t="s">
        <v>480</v>
      </c>
      <c r="AA287" s="22" t="s">
        <v>551</v>
      </c>
      <c r="AB287" s="23" t="s">
        <v>480</v>
      </c>
      <c r="AC287" s="23">
        <v>48.934763984600004</v>
      </c>
      <c r="AD287" s="24" t="s">
        <v>552</v>
      </c>
      <c r="AE287" s="24">
        <v>1.9581497E-3</v>
      </c>
      <c r="AF287" s="25">
        <v>4.7500000000000001E-2</v>
      </c>
      <c r="AG287" t="s">
        <v>552</v>
      </c>
      <c r="AH287" s="23">
        <v>-52.0116986799</v>
      </c>
      <c r="AI287" s="24">
        <v>19.333333333300001</v>
      </c>
      <c r="AJ287" s="23">
        <v>-90</v>
      </c>
      <c r="AK287" s="26">
        <v>475000</v>
      </c>
      <c r="AL287" s="26">
        <v>611333</v>
      </c>
      <c r="AM287" s="26">
        <v>1319500</v>
      </c>
      <c r="AN287" s="30">
        <v>111408</v>
      </c>
      <c r="AO287" s="30">
        <v>148400.66666666599</v>
      </c>
      <c r="AP287" s="30">
        <v>341955.5</v>
      </c>
      <c r="AQ287" s="22" t="s">
        <v>574</v>
      </c>
      <c r="AR287" s="24" t="s">
        <v>555</v>
      </c>
      <c r="AS287" s="24" t="s">
        <v>555</v>
      </c>
      <c r="AT287" s="27">
        <v>8.1799999999999998E-2</v>
      </c>
      <c r="AU287" s="28">
        <v>-6.6699999999999995E-2</v>
      </c>
      <c r="AV287" s="27">
        <v>1.2800000000000001E-2</v>
      </c>
      <c r="AW287" s="29">
        <v>45200</v>
      </c>
      <c r="AX287" s="29">
        <v>57700</v>
      </c>
      <c r="AY287" s="30">
        <v>-342320</v>
      </c>
      <c r="AZ287" s="30">
        <v>-1240650</v>
      </c>
      <c r="BA287" s="30">
        <v>-2238899.0003</v>
      </c>
      <c r="BB287">
        <v>0</v>
      </c>
      <c r="BC287" s="25">
        <v>0</v>
      </c>
      <c r="BD287">
        <v>0</v>
      </c>
      <c r="BE287">
        <v>0</v>
      </c>
      <c r="BF287">
        <v>-0.6263157895</v>
      </c>
      <c r="BG287">
        <v>0</v>
      </c>
    </row>
    <row r="288" spans="1:59" x14ac:dyDescent="0.35">
      <c r="A288" t="s">
        <v>603</v>
      </c>
      <c r="B288" s="18">
        <v>6.7000000000000002E-3</v>
      </c>
      <c r="C288" s="18">
        <v>-2.0000000000000001E-4</v>
      </c>
      <c r="D288" s="19">
        <v>-2.9000000000000001E-2</v>
      </c>
      <c r="E288" s="18">
        <v>6.7999999999999996E-3</v>
      </c>
      <c r="F288" s="18">
        <v>6.7000000000000002E-3</v>
      </c>
      <c r="G288" s="18">
        <v>6.7999999999999996E-3</v>
      </c>
      <c r="H288">
        <v>6.8999999999999999E-3</v>
      </c>
      <c r="I288" s="16">
        <v>3000000</v>
      </c>
      <c r="J288" s="16">
        <v>20200</v>
      </c>
      <c r="K288" s="31">
        <v>0</v>
      </c>
      <c r="L288">
        <v>1.0999999999999999E-2</v>
      </c>
      <c r="M288">
        <v>6.0000000000000001E-3</v>
      </c>
      <c r="N288">
        <v>6.6E-3</v>
      </c>
      <c r="O288">
        <v>6.1999999999999998E-3</v>
      </c>
      <c r="P288">
        <v>7.1000000000000004E-3</v>
      </c>
      <c r="Q288">
        <v>7.4000000000000003E-3</v>
      </c>
      <c r="R288" s="23">
        <v>6.9150000000000001E-3</v>
      </c>
      <c r="S288" s="23">
        <v>6.9680000000000002E-3</v>
      </c>
      <c r="T288" s="23">
        <v>7.4339999999999996E-3</v>
      </c>
      <c r="U288" s="23">
        <v>8.1244999999999998E-3</v>
      </c>
      <c r="V288" s="23">
        <v>6.8977220999999998E-3</v>
      </c>
      <c r="W288" s="23">
        <v>7.0610127999999996E-3</v>
      </c>
      <c r="X288" s="23">
        <v>7.4047814000000002E-3</v>
      </c>
      <c r="Y288" s="23">
        <v>7.9772268000000007E-3</v>
      </c>
      <c r="Z288" s="23" t="s">
        <v>480</v>
      </c>
      <c r="AA288" s="24" t="s">
        <v>558</v>
      </c>
      <c r="AB288" s="23" t="s">
        <v>480</v>
      </c>
      <c r="AC288" s="23">
        <v>45.076708177900002</v>
      </c>
      <c r="AD288" s="24" t="s">
        <v>552</v>
      </c>
      <c r="AE288" s="24">
        <v>-5.00698E-5</v>
      </c>
      <c r="AF288" s="25">
        <v>3.4500000000000003E-2</v>
      </c>
      <c r="AG288" t="s">
        <v>552</v>
      </c>
      <c r="AH288" s="23">
        <v>-117.40041928719999</v>
      </c>
      <c r="AI288" s="24">
        <v>50</v>
      </c>
      <c r="AJ288" s="23">
        <v>-66.666666666699996</v>
      </c>
      <c r="AK288" s="26">
        <v>5800000</v>
      </c>
      <c r="AL288" s="26">
        <v>16266667</v>
      </c>
      <c r="AM288" s="26">
        <v>13950000</v>
      </c>
      <c r="AN288" s="30">
        <v>36430</v>
      </c>
      <c r="AO288" s="30">
        <v>109373.33333333299</v>
      </c>
      <c r="AP288" s="30">
        <v>94115</v>
      </c>
      <c r="AQ288" s="23" t="s">
        <v>560</v>
      </c>
      <c r="AR288" s="24" t="s">
        <v>555</v>
      </c>
      <c r="AS288" s="23" t="s">
        <v>680</v>
      </c>
      <c r="AT288" s="33">
        <v>0</v>
      </c>
      <c r="AU288" s="28">
        <v>-4.2900000000000001E-2</v>
      </c>
      <c r="AV288" s="28">
        <v>-1.47E-2</v>
      </c>
      <c r="AW288" s="29">
        <v>40800</v>
      </c>
      <c r="AX288" s="29">
        <v>47600</v>
      </c>
      <c r="AY288" s="29">
        <v>83900</v>
      </c>
      <c r="AZ288" s="29">
        <v>227400</v>
      </c>
      <c r="BA288" s="30">
        <v>-12013000.0001</v>
      </c>
      <c r="BB288">
        <v>0</v>
      </c>
      <c r="BC288" s="25">
        <v>0</v>
      </c>
      <c r="BD288">
        <v>0</v>
      </c>
      <c r="BE288">
        <v>0</v>
      </c>
      <c r="BF288">
        <v>0</v>
      </c>
      <c r="BG288">
        <v>0</v>
      </c>
    </row>
    <row r="289" spans="1:59" x14ac:dyDescent="0.35">
      <c r="A289" t="s">
        <v>409</v>
      </c>
      <c r="B289" s="18">
        <v>146.19999999999999</v>
      </c>
      <c r="C289" s="18">
        <v>-5.8</v>
      </c>
      <c r="D289" s="19">
        <v>-3.8199999999999998E-2</v>
      </c>
      <c r="E289" s="18">
        <v>151.5</v>
      </c>
      <c r="F289" s="18">
        <v>145.5</v>
      </c>
      <c r="G289" s="18">
        <v>151.5</v>
      </c>
      <c r="H289">
        <v>152</v>
      </c>
      <c r="I289" s="16">
        <v>3259870</v>
      </c>
      <c r="J289" s="16">
        <v>480461642</v>
      </c>
      <c r="K289" s="35">
        <v>-150535561</v>
      </c>
      <c r="L289">
        <v>185.3</v>
      </c>
      <c r="M289">
        <v>131</v>
      </c>
      <c r="N289">
        <v>145.85</v>
      </c>
      <c r="O289">
        <v>135.5</v>
      </c>
      <c r="P289">
        <v>156.15</v>
      </c>
      <c r="Q289">
        <v>171</v>
      </c>
      <c r="R289" s="23">
        <v>160.04499999999999</v>
      </c>
      <c r="S289" s="23">
        <v>158.63800000000001</v>
      </c>
      <c r="T289" s="23">
        <v>150.64500000000001</v>
      </c>
      <c r="U289" s="23">
        <v>155.15799999999999</v>
      </c>
      <c r="V289" s="23">
        <v>157.56418175280001</v>
      </c>
      <c r="W289" s="23">
        <v>156.95976605320001</v>
      </c>
      <c r="X289" s="23">
        <v>154.8019577176</v>
      </c>
      <c r="Y289" s="23">
        <v>156.6965118153</v>
      </c>
      <c r="Z289" s="23" t="s">
        <v>480</v>
      </c>
      <c r="AA289" s="24" t="s">
        <v>558</v>
      </c>
      <c r="AB289" s="22" t="s">
        <v>551</v>
      </c>
      <c r="AC289" s="23">
        <v>31.3688081721</v>
      </c>
      <c r="AD289" s="24" t="s">
        <v>552</v>
      </c>
      <c r="AE289" s="23">
        <v>-0.93467145519999995</v>
      </c>
      <c r="AF289" s="25">
        <v>2.9100000000000001E-2</v>
      </c>
      <c r="AG289" t="s">
        <v>481</v>
      </c>
      <c r="AH289" s="23">
        <v>-151.03118967789999</v>
      </c>
      <c r="AI289" s="23">
        <v>9.7466392556999999</v>
      </c>
      <c r="AJ289" s="23">
        <v>-96.585365853699997</v>
      </c>
      <c r="AK289" s="36">
        <v>1421901</v>
      </c>
      <c r="AL289" s="36">
        <v>1421788</v>
      </c>
      <c r="AM289" s="36">
        <v>1400484</v>
      </c>
      <c r="AN289" s="29">
        <v>208962099.90000001</v>
      </c>
      <c r="AO289" s="29">
        <v>214640075.86666599</v>
      </c>
      <c r="AP289" s="29">
        <v>217250853.09999999</v>
      </c>
      <c r="AQ289" s="23" t="s">
        <v>553</v>
      </c>
      <c r="AR289" s="24" t="s">
        <v>555</v>
      </c>
      <c r="AS289" s="24" t="s">
        <v>555</v>
      </c>
      <c r="AT289" s="28">
        <v>-3.1800000000000002E-2</v>
      </c>
      <c r="AU289" s="28">
        <v>-9.3600000000000003E-2</v>
      </c>
      <c r="AV289" s="28">
        <v>-4.7600000000000003E-2</v>
      </c>
      <c r="AW289" s="30">
        <v>-598828658</v>
      </c>
      <c r="AX289" s="30">
        <v>-1123680639</v>
      </c>
      <c r="AY289" s="30">
        <v>-744833869</v>
      </c>
      <c r="AZ289" s="29">
        <v>889065850</v>
      </c>
      <c r="BA289" s="30">
        <v>-2704900901.3996</v>
      </c>
      <c r="BB289">
        <v>4.8</v>
      </c>
      <c r="BC289" s="25">
        <v>-0.29720000000000002</v>
      </c>
      <c r="BD289">
        <v>30.458333333300001</v>
      </c>
      <c r="BE289">
        <v>0</v>
      </c>
      <c r="BF289">
        <v>4.1545893720000002</v>
      </c>
      <c r="BG289">
        <v>0</v>
      </c>
    </row>
    <row r="290" spans="1:59" x14ac:dyDescent="0.35">
      <c r="A290" t="s">
        <v>411</v>
      </c>
      <c r="B290" s="31">
        <v>1.2</v>
      </c>
      <c r="C290" s="31">
        <v>0</v>
      </c>
      <c r="D290" s="32">
        <v>0</v>
      </c>
      <c r="E290" s="31">
        <v>1.2</v>
      </c>
      <c r="F290" s="31">
        <v>1.2</v>
      </c>
      <c r="G290" s="20">
        <v>1.21</v>
      </c>
      <c r="H290">
        <v>1.2</v>
      </c>
      <c r="I290" s="16">
        <v>92000</v>
      </c>
      <c r="J290" s="16">
        <v>110440</v>
      </c>
      <c r="K290" s="21">
        <v>4840</v>
      </c>
      <c r="L290">
        <v>1.73</v>
      </c>
      <c r="M290">
        <v>1.1599999999999999</v>
      </c>
      <c r="N290">
        <v>1.19</v>
      </c>
      <c r="O290">
        <v>1.1599999999999999</v>
      </c>
      <c r="P290">
        <v>1.21</v>
      </c>
      <c r="Q290">
        <v>1.26</v>
      </c>
      <c r="R290" s="23">
        <v>1.2184999999999999</v>
      </c>
      <c r="S290" s="23">
        <v>1.2385999999999999</v>
      </c>
      <c r="T290" s="23">
        <v>1.2723</v>
      </c>
      <c r="U290" s="23">
        <v>1.2827</v>
      </c>
      <c r="V290" s="23">
        <v>1.2161293133</v>
      </c>
      <c r="W290" s="23">
        <v>1.2380566164</v>
      </c>
      <c r="X290" s="23">
        <v>1.2620372128999999</v>
      </c>
      <c r="Y290" s="23">
        <v>1.2953093236</v>
      </c>
      <c r="Z290" s="23" t="s">
        <v>480</v>
      </c>
      <c r="AA290" s="24" t="s">
        <v>558</v>
      </c>
      <c r="AB290" s="24" t="s">
        <v>558</v>
      </c>
      <c r="AC290" s="23">
        <v>40.588250223899998</v>
      </c>
      <c r="AD290" s="24" t="s">
        <v>552</v>
      </c>
      <c r="AE290" s="24">
        <v>-1.20580133E-2</v>
      </c>
      <c r="AF290" s="25">
        <v>1.34E-2</v>
      </c>
      <c r="AG290" t="s">
        <v>481</v>
      </c>
      <c r="AH290" s="23">
        <v>-80.924855491299994</v>
      </c>
      <c r="AI290" s="24">
        <v>12.5</v>
      </c>
      <c r="AJ290" s="24">
        <v>-87.5</v>
      </c>
      <c r="AK290" s="26">
        <v>266300</v>
      </c>
      <c r="AL290" s="26">
        <v>230600</v>
      </c>
      <c r="AM290" s="26">
        <v>205100</v>
      </c>
      <c r="AN290" s="30">
        <v>313353</v>
      </c>
      <c r="AO290" s="30">
        <v>274174</v>
      </c>
      <c r="AP290" s="30">
        <v>245417.5</v>
      </c>
      <c r="AQ290" s="24" t="s">
        <v>573</v>
      </c>
      <c r="AR290" s="24" t="s">
        <v>555</v>
      </c>
      <c r="AS290" s="24" t="s">
        <v>555</v>
      </c>
      <c r="AT290" s="28">
        <v>-3.2300000000000002E-2</v>
      </c>
      <c r="AU290" s="28">
        <v>-2.4400000000000002E-2</v>
      </c>
      <c r="AV290" s="27">
        <v>8.3999999999999995E-3</v>
      </c>
      <c r="AW290" s="29">
        <v>4840</v>
      </c>
      <c r="AX290" s="29">
        <v>4840</v>
      </c>
      <c r="AY290" s="30">
        <v>-66440</v>
      </c>
      <c r="AZ290" s="30">
        <v>-400690</v>
      </c>
      <c r="BA290" s="30">
        <v>-351920</v>
      </c>
      <c r="BB290">
        <v>0.16</v>
      </c>
      <c r="BC290" s="25">
        <v>3.2856999999999998</v>
      </c>
      <c r="BD290">
        <v>7.5</v>
      </c>
      <c r="BE290">
        <v>0</v>
      </c>
      <c r="BF290">
        <v>0.55813953490000001</v>
      </c>
      <c r="BG290">
        <v>0</v>
      </c>
    </row>
    <row r="291" spans="1:59" x14ac:dyDescent="0.35">
      <c r="A291" t="s">
        <v>413</v>
      </c>
      <c r="B291" s="20">
        <v>1.89</v>
      </c>
      <c r="C291" s="20">
        <v>0.02</v>
      </c>
      <c r="D291" s="34">
        <v>1.0699999999999999E-2</v>
      </c>
      <c r="E291" s="31">
        <v>1.87</v>
      </c>
      <c r="F291" s="18">
        <v>1.84</v>
      </c>
      <c r="G291" s="20">
        <v>1.9</v>
      </c>
      <c r="H291">
        <v>1.87</v>
      </c>
      <c r="I291" s="16">
        <v>3907000</v>
      </c>
      <c r="J291" s="16">
        <v>7266970</v>
      </c>
      <c r="K291" s="21">
        <v>33710</v>
      </c>
      <c r="L291">
        <v>2.58</v>
      </c>
      <c r="M291">
        <v>1.48</v>
      </c>
      <c r="N291">
        <v>1.82</v>
      </c>
      <c r="O291">
        <v>1.76</v>
      </c>
      <c r="P291">
        <v>1.9</v>
      </c>
      <c r="Q291">
        <v>2.12</v>
      </c>
      <c r="R291" s="23">
        <v>1.9624999999999999</v>
      </c>
      <c r="S291" s="23">
        <v>1.9616</v>
      </c>
      <c r="T291" s="23">
        <v>2.0150000000000001</v>
      </c>
      <c r="U291" s="23">
        <v>2.0344000000000002</v>
      </c>
      <c r="V291" s="23">
        <v>1.9384129448</v>
      </c>
      <c r="W291" s="23">
        <v>1.9734684779</v>
      </c>
      <c r="X291" s="23">
        <v>1.9990328716000001</v>
      </c>
      <c r="Y291" s="23">
        <v>1.9743603824</v>
      </c>
      <c r="Z291" s="23" t="s">
        <v>480</v>
      </c>
      <c r="AA291" s="24" t="s">
        <v>558</v>
      </c>
      <c r="AB291" s="24" t="s">
        <v>558</v>
      </c>
      <c r="AC291" s="23">
        <v>41.1180747071</v>
      </c>
      <c r="AD291" s="24" t="s">
        <v>552</v>
      </c>
      <c r="AE291" s="24">
        <v>-2.4993312399999999E-2</v>
      </c>
      <c r="AF291" s="25">
        <v>3.5000000000000003E-2</v>
      </c>
      <c r="AG291" t="s">
        <v>552</v>
      </c>
      <c r="AH291" s="23">
        <v>-81.601231716699999</v>
      </c>
      <c r="AI291" s="24">
        <v>21.428571428600002</v>
      </c>
      <c r="AJ291" s="22">
        <v>-70</v>
      </c>
      <c r="AK291" s="26">
        <v>5949200</v>
      </c>
      <c r="AL291" s="26">
        <v>5965867</v>
      </c>
      <c r="AM291" s="26">
        <v>6494050</v>
      </c>
      <c r="AN291" s="30">
        <v>10465821</v>
      </c>
      <c r="AO291" s="30">
        <v>11083598</v>
      </c>
      <c r="AP291" s="30">
        <v>12447527</v>
      </c>
      <c r="AQ291" s="24" t="s">
        <v>555</v>
      </c>
      <c r="AR291" s="24" t="s">
        <v>555</v>
      </c>
      <c r="AS291" s="24" t="s">
        <v>555</v>
      </c>
      <c r="AT291" s="28">
        <v>-3.5700000000000003E-2</v>
      </c>
      <c r="AU291" s="28">
        <v>-7.8E-2</v>
      </c>
      <c r="AV291" s="28">
        <v>-5.3E-3</v>
      </c>
      <c r="AW291" s="29">
        <v>8898380</v>
      </c>
      <c r="AX291" s="29">
        <v>15793630</v>
      </c>
      <c r="AY291" s="29">
        <v>29091799.999400001</v>
      </c>
      <c r="AZ291" s="29">
        <v>10056659.999399999</v>
      </c>
      <c r="BA291" s="30">
        <v>-109376229.00040001</v>
      </c>
      <c r="BB291">
        <v>0.04</v>
      </c>
      <c r="BC291" s="25">
        <v>3</v>
      </c>
      <c r="BD291">
        <v>47.25</v>
      </c>
      <c r="BE291">
        <v>0</v>
      </c>
      <c r="BF291">
        <v>5.4</v>
      </c>
      <c r="BG291">
        <v>0</v>
      </c>
    </row>
    <row r="292" spans="1:59" x14ac:dyDescent="0.35">
      <c r="A292" t="s">
        <v>415</v>
      </c>
      <c r="B292" s="18">
        <v>6.5</v>
      </c>
      <c r="C292" s="18">
        <v>-0.1</v>
      </c>
      <c r="D292" s="19">
        <v>-1.52E-2</v>
      </c>
      <c r="E292" s="18">
        <v>6.59</v>
      </c>
      <c r="F292" s="18">
        <v>6.36</v>
      </c>
      <c r="G292" s="18">
        <v>6.59</v>
      </c>
      <c r="H292">
        <v>6.6</v>
      </c>
      <c r="I292" s="16">
        <v>9239300</v>
      </c>
      <c r="J292" s="16">
        <v>59834466</v>
      </c>
      <c r="K292" s="35">
        <v>-31885822</v>
      </c>
      <c r="L292">
        <v>7.3</v>
      </c>
      <c r="M292">
        <v>4.63</v>
      </c>
      <c r="N292">
        <v>6.36</v>
      </c>
      <c r="O292">
        <v>5.84</v>
      </c>
      <c r="P292">
        <v>6.8</v>
      </c>
      <c r="Q292">
        <v>7.14</v>
      </c>
      <c r="R292" s="22">
        <v>6.4824999999999999</v>
      </c>
      <c r="S292" s="22">
        <v>6.1424000000000003</v>
      </c>
      <c r="T292" s="22">
        <v>6.1142000000000003</v>
      </c>
      <c r="U292" s="22">
        <v>5.9440499999999998</v>
      </c>
      <c r="V292" s="22">
        <v>6.4415971458000003</v>
      </c>
      <c r="W292" s="22">
        <v>6.2554113230999997</v>
      </c>
      <c r="X292" s="22">
        <v>6.1231370126</v>
      </c>
      <c r="Y292" s="22">
        <v>5.9350463543999998</v>
      </c>
      <c r="Z292" s="24" t="s">
        <v>558</v>
      </c>
      <c r="AA292" s="22" t="s">
        <v>551</v>
      </c>
      <c r="AB292" s="24" t="s">
        <v>558</v>
      </c>
      <c r="AC292" s="23">
        <v>53.793786756000003</v>
      </c>
      <c r="AD292" s="24" t="s">
        <v>552</v>
      </c>
      <c r="AE292" s="24">
        <v>0.12993366009999999</v>
      </c>
      <c r="AF292" s="25">
        <v>4.3099999999999999E-2</v>
      </c>
      <c r="AG292" t="s">
        <v>552</v>
      </c>
      <c r="AH292" s="24">
        <v>8.6592793718000003</v>
      </c>
      <c r="AI292" s="24">
        <v>48.099308099300004</v>
      </c>
      <c r="AJ292" s="23">
        <v>-60.3174603175</v>
      </c>
      <c r="AK292" s="36">
        <v>8055050</v>
      </c>
      <c r="AL292" s="26">
        <v>14903820</v>
      </c>
      <c r="AM292" s="26">
        <v>17317185</v>
      </c>
      <c r="AN292" s="29">
        <v>48122367</v>
      </c>
      <c r="AO292" s="30">
        <v>97180822</v>
      </c>
      <c r="AP292" s="30">
        <v>112701575</v>
      </c>
      <c r="AQ292" s="24" t="s">
        <v>555</v>
      </c>
      <c r="AR292" s="24" t="s">
        <v>555</v>
      </c>
      <c r="AS292" s="24" t="s">
        <v>555</v>
      </c>
      <c r="AT292" s="27">
        <v>8.5099999999999995E-2</v>
      </c>
      <c r="AU292" s="28">
        <v>-7.0099999999999996E-2</v>
      </c>
      <c r="AV292" s="28">
        <v>-7.6E-3</v>
      </c>
      <c r="AW292" s="30">
        <v>-49517090</v>
      </c>
      <c r="AX292" s="30">
        <v>-643171141</v>
      </c>
      <c r="AY292" s="30">
        <v>-1202169425</v>
      </c>
      <c r="AZ292" s="30">
        <v>-1402120026</v>
      </c>
      <c r="BA292" s="30">
        <v>-2904094080.9991999</v>
      </c>
      <c r="BB292">
        <v>0.67</v>
      </c>
      <c r="BC292" s="25">
        <v>4.6899999999999997E-2</v>
      </c>
      <c r="BD292">
        <v>9.7014925373000001</v>
      </c>
      <c r="BE292">
        <v>0</v>
      </c>
      <c r="BF292">
        <v>1.0383386581</v>
      </c>
      <c r="BG292">
        <v>0</v>
      </c>
    </row>
    <row r="293" spans="1:59" x14ac:dyDescent="0.35">
      <c r="A293" t="s">
        <v>417</v>
      </c>
      <c r="B293" s="18">
        <v>2.74</v>
      </c>
      <c r="C293" s="18">
        <v>-0.01</v>
      </c>
      <c r="D293" s="19">
        <v>-3.5999999999999999E-3</v>
      </c>
      <c r="E293" s="31">
        <v>2.75</v>
      </c>
      <c r="F293" s="18">
        <v>2.74</v>
      </c>
      <c r="G293" s="20">
        <v>2.78</v>
      </c>
      <c r="H293">
        <v>2.75</v>
      </c>
      <c r="I293" s="16">
        <v>25000</v>
      </c>
      <c r="J293" s="16">
        <v>69200</v>
      </c>
      <c r="K293" s="31">
        <v>0</v>
      </c>
      <c r="L293">
        <v>4.54</v>
      </c>
      <c r="M293">
        <v>2.5</v>
      </c>
      <c r="N293">
        <v>2.73</v>
      </c>
      <c r="O293">
        <v>2.62</v>
      </c>
      <c r="P293">
        <v>2.82</v>
      </c>
      <c r="Q293">
        <v>2.98</v>
      </c>
      <c r="R293" s="23">
        <v>2.8504999999999998</v>
      </c>
      <c r="S293" s="23">
        <v>2.9117999999999999</v>
      </c>
      <c r="T293" s="23">
        <v>3.2086000000000001</v>
      </c>
      <c r="U293" s="23">
        <v>3.7369500000000002</v>
      </c>
      <c r="V293" s="23">
        <v>2.8319085387</v>
      </c>
      <c r="W293" s="23">
        <v>2.9529122946999999</v>
      </c>
      <c r="X293" s="23">
        <v>3.1977432849</v>
      </c>
      <c r="Y293" s="23">
        <v>3.5687055860000001</v>
      </c>
      <c r="Z293" s="23" t="s">
        <v>480</v>
      </c>
      <c r="AA293" s="24" t="s">
        <v>558</v>
      </c>
      <c r="AB293" s="23" t="s">
        <v>480</v>
      </c>
      <c r="AC293" s="23">
        <v>41.470911879100001</v>
      </c>
      <c r="AD293" s="24" t="s">
        <v>552</v>
      </c>
      <c r="AE293" s="24">
        <v>-4.1502445800000003E-2</v>
      </c>
      <c r="AF293" s="25">
        <v>3.39E-2</v>
      </c>
      <c r="AG293" t="s">
        <v>552</v>
      </c>
      <c r="AH293" s="23">
        <v>-112.2315592904</v>
      </c>
      <c r="AI293" s="23">
        <v>10.256410256400001</v>
      </c>
      <c r="AJ293" s="24">
        <v>-92.307692307699995</v>
      </c>
      <c r="AK293" s="26">
        <v>52300</v>
      </c>
      <c r="AL293" s="26">
        <v>67133</v>
      </c>
      <c r="AM293" s="26">
        <v>164150</v>
      </c>
      <c r="AN293" s="30">
        <v>141817</v>
      </c>
      <c r="AO293" s="30">
        <v>186232.66666666599</v>
      </c>
      <c r="AP293" s="30">
        <v>470124</v>
      </c>
      <c r="AQ293" s="23" t="s">
        <v>570</v>
      </c>
      <c r="AR293" s="23" t="s">
        <v>554</v>
      </c>
      <c r="AS293" s="24" t="s">
        <v>555</v>
      </c>
      <c r="AT293" s="28">
        <v>-8.0500000000000002E-2</v>
      </c>
      <c r="AU293" s="28">
        <v>-3.5200000000000002E-2</v>
      </c>
      <c r="AV293" s="28">
        <v>-3.5999999999999999E-3</v>
      </c>
      <c r="AW293" s="30">
        <v>-23030</v>
      </c>
      <c r="AX293" s="29">
        <v>1555310</v>
      </c>
      <c r="AY293" s="29">
        <v>3188470</v>
      </c>
      <c r="AZ293" s="29">
        <v>3264150</v>
      </c>
      <c r="BA293" s="29">
        <v>8025810.9994000001</v>
      </c>
      <c r="BB293">
        <v>0.02</v>
      </c>
      <c r="BC293" s="25">
        <v>-0.5</v>
      </c>
      <c r="BD293">
        <v>137</v>
      </c>
      <c r="BE293">
        <v>0</v>
      </c>
      <c r="BF293">
        <v>1.3236714975999999</v>
      </c>
      <c r="BG293">
        <v>0</v>
      </c>
    </row>
    <row r="294" spans="1:59" x14ac:dyDescent="0.35">
      <c r="A294" t="s">
        <v>419</v>
      </c>
      <c r="B294" s="20">
        <v>1.53</v>
      </c>
      <c r="C294" s="20">
        <v>0.18</v>
      </c>
      <c r="D294" s="34">
        <v>0.1333</v>
      </c>
      <c r="E294" s="20">
        <v>1.39</v>
      </c>
      <c r="F294" s="20">
        <v>1.36</v>
      </c>
      <c r="G294" s="20">
        <v>1.64</v>
      </c>
      <c r="H294">
        <v>1.35</v>
      </c>
      <c r="I294" s="16">
        <v>32858000</v>
      </c>
      <c r="J294" s="16">
        <v>50151190</v>
      </c>
      <c r="K294" s="35">
        <v>-285910</v>
      </c>
      <c r="L294">
        <v>1.64</v>
      </c>
      <c r="M294">
        <v>0.6</v>
      </c>
      <c r="N294">
        <v>1.26</v>
      </c>
      <c r="O294">
        <v>0.8</v>
      </c>
      <c r="P294">
        <v>1.58</v>
      </c>
      <c r="Q294">
        <v>1.58</v>
      </c>
      <c r="R294" s="22">
        <v>1.05</v>
      </c>
      <c r="S294" s="22">
        <v>0.89539999999999997</v>
      </c>
      <c r="T294" s="22">
        <v>0.88170000000000004</v>
      </c>
      <c r="U294" s="22">
        <v>0.96784999999999999</v>
      </c>
      <c r="V294" s="22">
        <v>1.1300087492999999</v>
      </c>
      <c r="W294" s="22">
        <v>0.97017887729999996</v>
      </c>
      <c r="X294" s="22">
        <v>0.93043104750000005</v>
      </c>
      <c r="Y294" s="22">
        <v>0.96254643709999999</v>
      </c>
      <c r="Z294" s="22" t="s">
        <v>551</v>
      </c>
      <c r="AA294" s="22" t="s">
        <v>551</v>
      </c>
      <c r="AB294" s="24" t="s">
        <v>558</v>
      </c>
      <c r="AC294" s="22">
        <v>81.890827609200002</v>
      </c>
      <c r="AD294" s="23" t="s">
        <v>567</v>
      </c>
      <c r="AE294" s="24">
        <v>0.11360013469999999</v>
      </c>
      <c r="AF294" s="25">
        <v>8.14E-2</v>
      </c>
      <c r="AG294" t="s">
        <v>482</v>
      </c>
      <c r="AH294" s="22">
        <v>135.36403797809999</v>
      </c>
      <c r="AI294" s="24">
        <v>81.443948242299996</v>
      </c>
      <c r="AJ294" s="22">
        <v>-13.414634146299999</v>
      </c>
      <c r="AK294" s="36">
        <v>21863700</v>
      </c>
      <c r="AL294" s="36">
        <v>14811000</v>
      </c>
      <c r="AM294" s="36">
        <v>11155500</v>
      </c>
      <c r="AN294" s="29">
        <v>24285504</v>
      </c>
      <c r="AO294" s="29">
        <v>16393182.666666601</v>
      </c>
      <c r="AP294" s="29">
        <v>12333392</v>
      </c>
      <c r="AQ294" s="24" t="s">
        <v>555</v>
      </c>
      <c r="AR294" s="24" t="s">
        <v>555</v>
      </c>
      <c r="AS294" s="24" t="s">
        <v>555</v>
      </c>
      <c r="AT294" s="27">
        <v>0.96150000000000002</v>
      </c>
      <c r="AU294" s="27">
        <v>0.8659</v>
      </c>
      <c r="AV294" s="27">
        <v>0.15909999999999999</v>
      </c>
      <c r="AW294" s="30">
        <v>-696589.99990000005</v>
      </c>
      <c r="AX294" s="30">
        <v>-585540.00009999995</v>
      </c>
      <c r="AY294" s="30">
        <v>-546130.00009999995</v>
      </c>
      <c r="AZ294" s="30">
        <v>-245310.0001</v>
      </c>
      <c r="BA294" s="29">
        <v>13385499.9998</v>
      </c>
      <c r="BB294">
        <v>-0.08</v>
      </c>
      <c r="BC294" s="25">
        <v>-7</v>
      </c>
      <c r="BD294">
        <v>-19.125</v>
      </c>
      <c r="BE294">
        <v>0</v>
      </c>
      <c r="BF294">
        <v>2.5932203390000002</v>
      </c>
      <c r="BG294">
        <v>0</v>
      </c>
    </row>
    <row r="295" spans="1:59" x14ac:dyDescent="0.35">
      <c r="A295" t="s">
        <v>421</v>
      </c>
      <c r="B295" s="31">
        <v>24.05</v>
      </c>
      <c r="C295" s="31">
        <v>0</v>
      </c>
      <c r="D295" s="32">
        <v>0</v>
      </c>
      <c r="E295" s="31">
        <v>24.05</v>
      </c>
      <c r="F295" s="31">
        <v>24.05</v>
      </c>
      <c r="G295" s="31">
        <v>24.05</v>
      </c>
      <c r="H295">
        <v>24.05</v>
      </c>
      <c r="I295">
        <v>400</v>
      </c>
      <c r="J295" s="16">
        <v>9620</v>
      </c>
      <c r="K295" s="31">
        <v>0</v>
      </c>
      <c r="L295">
        <v>45</v>
      </c>
      <c r="M295">
        <v>22.8</v>
      </c>
      <c r="N295">
        <v>23.72</v>
      </c>
      <c r="O295">
        <v>22.8</v>
      </c>
      <c r="P295">
        <v>25.42</v>
      </c>
      <c r="Q295">
        <v>29.95</v>
      </c>
      <c r="R295" s="23">
        <v>25.004999999999999</v>
      </c>
      <c r="S295" s="23">
        <v>25.843</v>
      </c>
      <c r="T295" s="23">
        <v>28.851500000000001</v>
      </c>
      <c r="U295" s="23">
        <v>28.810500000000001</v>
      </c>
      <c r="V295" s="23">
        <v>24.968293968200001</v>
      </c>
      <c r="W295" s="23">
        <v>26.122126765899999</v>
      </c>
      <c r="X295" s="23">
        <v>27.4425780951</v>
      </c>
      <c r="Y295" s="23">
        <v>27.0545015965</v>
      </c>
      <c r="Z295" s="23" t="s">
        <v>480</v>
      </c>
      <c r="AA295" s="23" t="s">
        <v>480</v>
      </c>
      <c r="AB295" s="23" t="s">
        <v>480</v>
      </c>
      <c r="AC295" s="23">
        <v>44.863679729399998</v>
      </c>
      <c r="AD295" s="24" t="s">
        <v>552</v>
      </c>
      <c r="AE295" s="23">
        <v>-0.35559685819999998</v>
      </c>
      <c r="AF295" s="25">
        <v>4.8300000000000003E-2</v>
      </c>
      <c r="AG295" t="s">
        <v>552</v>
      </c>
      <c r="AH295" s="23">
        <v>-66.115702479299998</v>
      </c>
      <c r="AI295" s="23">
        <v>6.8702290075999999</v>
      </c>
      <c r="AJ295" s="23">
        <v>-100</v>
      </c>
      <c r="AK295" s="26">
        <v>1170</v>
      </c>
      <c r="AL295" s="26">
        <v>1407</v>
      </c>
      <c r="AM295" s="26">
        <v>1415</v>
      </c>
      <c r="AN295" s="30">
        <v>29906</v>
      </c>
      <c r="AO295" s="30">
        <v>36463</v>
      </c>
      <c r="AP295" s="30">
        <v>36008.75</v>
      </c>
      <c r="AQ295" s="22" t="s">
        <v>556</v>
      </c>
      <c r="AR295" s="22" t="s">
        <v>557</v>
      </c>
      <c r="AS295" s="24" t="s">
        <v>555</v>
      </c>
      <c r="AT295" s="28">
        <v>-3.4099999999999998E-2</v>
      </c>
      <c r="AU295" s="28">
        <v>-1.84E-2</v>
      </c>
      <c r="AV295" s="33">
        <v>0</v>
      </c>
      <c r="AW295" s="24">
        <v>0</v>
      </c>
      <c r="AX295" s="29">
        <v>28585</v>
      </c>
      <c r="AY295" s="30">
        <v>-673410</v>
      </c>
      <c r="AZ295" s="30">
        <v>-405495</v>
      </c>
      <c r="BA295" s="29">
        <v>10956022.9999</v>
      </c>
      <c r="BB295">
        <v>1.1000000000000001</v>
      </c>
      <c r="BC295" s="25">
        <v>1.8499999999999999E-2</v>
      </c>
      <c r="BD295">
        <v>21.863636363600001</v>
      </c>
      <c r="BE295">
        <v>0</v>
      </c>
      <c r="BF295">
        <v>2.4490835030999998</v>
      </c>
      <c r="BG295">
        <v>0</v>
      </c>
    </row>
    <row r="296" spans="1:59" x14ac:dyDescent="0.35">
      <c r="A296" t="s">
        <v>423</v>
      </c>
      <c r="B296" s="18">
        <v>6.69</v>
      </c>
      <c r="C296" s="18">
        <v>-0.02</v>
      </c>
      <c r="D296" s="19">
        <v>-3.0000000000000001E-3</v>
      </c>
      <c r="E296" s="31">
        <v>6.71</v>
      </c>
      <c r="F296" s="18">
        <v>6.5</v>
      </c>
      <c r="G296" s="31">
        <v>6.71</v>
      </c>
      <c r="H296">
        <v>6.71</v>
      </c>
      <c r="I296" s="16">
        <v>833100</v>
      </c>
      <c r="J296" s="16">
        <v>5506362</v>
      </c>
      <c r="K296" s="35">
        <v>-89900</v>
      </c>
      <c r="L296">
        <v>11.96</v>
      </c>
      <c r="M296">
        <v>6</v>
      </c>
      <c r="N296">
        <v>6.06</v>
      </c>
      <c r="O296">
        <v>5.79</v>
      </c>
      <c r="P296">
        <v>6.72</v>
      </c>
      <c r="Q296">
        <v>7.4</v>
      </c>
      <c r="R296" s="23">
        <v>6.7670000000000003</v>
      </c>
      <c r="S296" s="23">
        <v>7.2584</v>
      </c>
      <c r="T296" s="23">
        <v>8.0260999999999996</v>
      </c>
      <c r="U296" s="23">
        <v>8.9124999999999996</v>
      </c>
      <c r="V296" s="23">
        <v>6.7480273337999996</v>
      </c>
      <c r="W296" s="23">
        <v>7.234784061</v>
      </c>
      <c r="X296" s="23">
        <v>7.8598941008000001</v>
      </c>
      <c r="Y296" s="23">
        <v>8.7106967086000004</v>
      </c>
      <c r="Z296" s="23" t="s">
        <v>480</v>
      </c>
      <c r="AA296" s="23" t="s">
        <v>480</v>
      </c>
      <c r="AB296" s="23" t="s">
        <v>480</v>
      </c>
      <c r="AC296" s="23">
        <v>45.994703883299998</v>
      </c>
      <c r="AD296" s="24" t="s">
        <v>552</v>
      </c>
      <c r="AE296" s="24">
        <v>-0.2394963742</v>
      </c>
      <c r="AF296" s="25">
        <v>4.3400000000000001E-2</v>
      </c>
      <c r="AG296" t="s">
        <v>552</v>
      </c>
      <c r="AH296" s="24">
        <v>-42.904290429</v>
      </c>
      <c r="AI296" s="22">
        <v>39.947089947099997</v>
      </c>
      <c r="AJ296" s="24">
        <v>-45.238095238100001</v>
      </c>
      <c r="AK296" s="26">
        <v>1132730</v>
      </c>
      <c r="AL296" s="26">
        <v>1141553</v>
      </c>
      <c r="AM296" s="26">
        <v>1426055</v>
      </c>
      <c r="AN296" s="30">
        <v>6960696.7999999998</v>
      </c>
      <c r="AO296" s="30">
        <v>7298481.8666666597</v>
      </c>
      <c r="AP296" s="30">
        <v>9541613.4499999993</v>
      </c>
      <c r="AQ296" s="23" t="s">
        <v>564</v>
      </c>
      <c r="AR296" s="23" t="s">
        <v>561</v>
      </c>
      <c r="AS296" s="24" t="s">
        <v>555</v>
      </c>
      <c r="AT296" s="28">
        <v>-0.12429999999999999</v>
      </c>
      <c r="AU296" s="33">
        <v>0</v>
      </c>
      <c r="AV296" s="27">
        <v>8.7800000000000003E-2</v>
      </c>
      <c r="AW296" s="29">
        <v>208271</v>
      </c>
      <c r="AX296" s="29">
        <v>695888</v>
      </c>
      <c r="AY296" s="30">
        <v>-13237428</v>
      </c>
      <c r="AZ296" s="30">
        <v>-40609081.999700002</v>
      </c>
      <c r="BA296" s="30">
        <v>-472569480.99760002</v>
      </c>
      <c r="BB296">
        <v>-0.62</v>
      </c>
      <c r="BC296" s="25">
        <v>-2.5122</v>
      </c>
      <c r="BD296">
        <v>-10.7903225806</v>
      </c>
      <c r="BE296">
        <v>0</v>
      </c>
      <c r="BF296">
        <v>83.625</v>
      </c>
      <c r="BG296">
        <v>0</v>
      </c>
    </row>
    <row r="297" spans="1:59" x14ac:dyDescent="0.35">
      <c r="A297" t="s">
        <v>604</v>
      </c>
      <c r="B297" s="20">
        <v>0.189</v>
      </c>
      <c r="C297" s="20">
        <v>1.0999999999999999E-2</v>
      </c>
      <c r="D297" s="34">
        <v>6.1800000000000001E-2</v>
      </c>
      <c r="E297" s="31">
        <v>0.17799999999999999</v>
      </c>
      <c r="F297" s="31">
        <v>0.17799999999999999</v>
      </c>
      <c r="G297" s="20">
        <v>0.189</v>
      </c>
      <c r="H297">
        <v>0.17799999999999999</v>
      </c>
      <c r="I297" s="16">
        <v>280000</v>
      </c>
      <c r="J297" s="16">
        <v>51260</v>
      </c>
      <c r="K297" s="35">
        <v>-3650</v>
      </c>
      <c r="L297">
        <v>0.27</v>
      </c>
      <c r="M297">
        <v>0.17799999999999999</v>
      </c>
      <c r="N297">
        <v>0.17799999999999999</v>
      </c>
      <c r="O297">
        <v>0.17</v>
      </c>
      <c r="P297">
        <v>0.1895</v>
      </c>
      <c r="Q297">
        <v>0.2</v>
      </c>
      <c r="R297" s="22">
        <v>0.18149999999999999</v>
      </c>
      <c r="S297" s="22">
        <v>0.18346000000000001</v>
      </c>
      <c r="T297" s="23">
        <v>0.19001000000000001</v>
      </c>
      <c r="U297" s="23">
        <v>0.19959499999999999</v>
      </c>
      <c r="V297" s="22">
        <v>0.18184607119999999</v>
      </c>
      <c r="W297" s="22">
        <v>0.18454958539999999</v>
      </c>
      <c r="X297" s="23">
        <v>0.18990786730000001</v>
      </c>
      <c r="Y297" s="23">
        <v>0.19518598409999999</v>
      </c>
      <c r="Z297" s="24" t="s">
        <v>558</v>
      </c>
      <c r="AA297" s="24" t="s">
        <v>558</v>
      </c>
      <c r="AB297" s="24" t="s">
        <v>558</v>
      </c>
      <c r="AC297" s="22">
        <v>60.510087085199999</v>
      </c>
      <c r="AD297" s="24" t="s">
        <v>552</v>
      </c>
      <c r="AE297" s="24">
        <v>-1.0887136E-3</v>
      </c>
      <c r="AF297" s="25">
        <v>1.5699999999999999E-2</v>
      </c>
      <c r="AG297" t="s">
        <v>481</v>
      </c>
      <c r="AH297" s="22">
        <v>139.62264150940001</v>
      </c>
      <c r="AI297" s="24">
        <v>0</v>
      </c>
      <c r="AJ297" s="22">
        <v>0</v>
      </c>
      <c r="AK297" s="36">
        <v>199000</v>
      </c>
      <c r="AL297" s="36">
        <v>266000</v>
      </c>
      <c r="AM297" s="36">
        <v>226500</v>
      </c>
      <c r="AN297" s="29">
        <v>35917</v>
      </c>
      <c r="AO297" s="29">
        <v>48278</v>
      </c>
      <c r="AP297" s="29">
        <v>41154</v>
      </c>
      <c r="AQ297" s="22" t="s">
        <v>556</v>
      </c>
      <c r="AR297" s="24" t="s">
        <v>555</v>
      </c>
      <c r="AS297" s="24" t="s">
        <v>555</v>
      </c>
      <c r="AT297" s="27">
        <v>2.7199999999999998E-2</v>
      </c>
      <c r="AU297" s="27">
        <v>0.05</v>
      </c>
      <c r="AV297" s="27">
        <v>0.05</v>
      </c>
      <c r="AW297" s="29">
        <v>85950</v>
      </c>
      <c r="AX297" s="29">
        <v>105970</v>
      </c>
      <c r="AY297" s="29">
        <v>123180</v>
      </c>
      <c r="AZ297" s="29">
        <v>57570</v>
      </c>
      <c r="BA297" s="29">
        <v>487970</v>
      </c>
      <c r="BB297">
        <v>0.02</v>
      </c>
      <c r="BC297" s="25">
        <v>-0.84619999999999995</v>
      </c>
      <c r="BD297">
        <v>9.4499999999999993</v>
      </c>
      <c r="BE297">
        <v>0</v>
      </c>
      <c r="BF297">
        <v>0.48461538459999998</v>
      </c>
      <c r="BG297">
        <v>0</v>
      </c>
    </row>
    <row r="298" spans="1:59" x14ac:dyDescent="0.35">
      <c r="A298" t="s">
        <v>605</v>
      </c>
      <c r="B298" s="18">
        <v>11</v>
      </c>
      <c r="C298" s="18">
        <v>-0.04</v>
      </c>
      <c r="D298" s="19">
        <v>-3.5999999999999999E-3</v>
      </c>
      <c r="E298" s="18">
        <v>11.02</v>
      </c>
      <c r="F298" s="18">
        <v>10.82</v>
      </c>
      <c r="G298" s="20">
        <v>11.1</v>
      </c>
      <c r="H298">
        <v>11.04</v>
      </c>
      <c r="I298" s="16">
        <v>4580900</v>
      </c>
      <c r="J298" s="16">
        <v>50242784</v>
      </c>
      <c r="K298" s="35">
        <v>-35347536</v>
      </c>
      <c r="L298">
        <v>11.8</v>
      </c>
      <c r="M298">
        <v>5.08</v>
      </c>
      <c r="N298">
        <v>10.72</v>
      </c>
      <c r="O298">
        <v>9.23</v>
      </c>
      <c r="P298">
        <v>11.6</v>
      </c>
      <c r="Q298">
        <v>11.6</v>
      </c>
      <c r="R298" s="22">
        <v>10.224500000000001</v>
      </c>
      <c r="S298" s="22">
        <v>9.15</v>
      </c>
      <c r="T298" s="22">
        <v>8.7737999999999996</v>
      </c>
      <c r="U298" s="22">
        <v>8.1792499999999997</v>
      </c>
      <c r="V298" s="22">
        <v>10.306272181400001</v>
      </c>
      <c r="W298" s="22">
        <v>9.5194820596999996</v>
      </c>
      <c r="X298" s="22">
        <v>8.9239926089000008</v>
      </c>
      <c r="Y298" s="22">
        <v>8.1600313244000002</v>
      </c>
      <c r="Z298" s="22" t="s">
        <v>551</v>
      </c>
      <c r="AA298" s="22" t="s">
        <v>551</v>
      </c>
      <c r="AB298" s="22" t="s">
        <v>551</v>
      </c>
      <c r="AC298" s="23">
        <v>66.462134516099994</v>
      </c>
      <c r="AD298" s="24" t="s">
        <v>552</v>
      </c>
      <c r="AE298" s="24">
        <v>0.53022107600000001</v>
      </c>
      <c r="AF298" s="25">
        <v>4.1599999999999998E-2</v>
      </c>
      <c r="AG298" t="s">
        <v>552</v>
      </c>
      <c r="AH298" s="22">
        <v>81.016568379700004</v>
      </c>
      <c r="AI298" s="24">
        <v>77.061965811999997</v>
      </c>
      <c r="AJ298" s="24">
        <v>-31.25</v>
      </c>
      <c r="AK298" s="26">
        <v>11379670</v>
      </c>
      <c r="AL298" s="26">
        <v>10292580</v>
      </c>
      <c r="AM298" s="26">
        <v>10144870</v>
      </c>
      <c r="AN298" s="30">
        <v>115355509.40000001</v>
      </c>
      <c r="AO298" s="30">
        <v>102713288.8</v>
      </c>
      <c r="AP298" s="30">
        <v>100513384.09999999</v>
      </c>
      <c r="AQ298" s="24" t="s">
        <v>555</v>
      </c>
      <c r="AR298" s="24" t="s">
        <v>555</v>
      </c>
      <c r="AS298" s="24" t="s">
        <v>555</v>
      </c>
      <c r="AT298" s="27">
        <v>0.32850000000000001</v>
      </c>
      <c r="AU298" s="27">
        <v>0.18790000000000001</v>
      </c>
      <c r="AV298" s="27">
        <v>1.4800000000000001E-2</v>
      </c>
      <c r="AW298" s="29">
        <v>22050890</v>
      </c>
      <c r="AX298" s="29">
        <v>419659329.00040001</v>
      </c>
      <c r="AY298" s="29">
        <v>878046093.00039995</v>
      </c>
      <c r="AZ298" s="29">
        <v>1198241316.0005</v>
      </c>
      <c r="BA298" s="24">
        <v>0</v>
      </c>
      <c r="BB298">
        <v>0.46</v>
      </c>
      <c r="BC298" s="25">
        <v>0.4839</v>
      </c>
      <c r="BD298">
        <v>23.913043478300001</v>
      </c>
      <c r="BE298">
        <v>0</v>
      </c>
      <c r="BF298">
        <v>3.9145907473000001</v>
      </c>
      <c r="BG298">
        <v>0</v>
      </c>
    </row>
    <row r="299" spans="1:59" x14ac:dyDescent="0.35">
      <c r="A299" t="s">
        <v>425</v>
      </c>
      <c r="B299" s="20">
        <v>0.93</v>
      </c>
      <c r="C299" s="20">
        <v>0.01</v>
      </c>
      <c r="D299" s="34">
        <v>1.09E-2</v>
      </c>
      <c r="E299" s="31">
        <v>0.92</v>
      </c>
      <c r="F299" s="18">
        <v>0.9</v>
      </c>
      <c r="G299" s="20">
        <v>0.95</v>
      </c>
      <c r="H299">
        <v>0.92</v>
      </c>
      <c r="I299" s="16">
        <v>4331000</v>
      </c>
      <c r="J299" s="16">
        <v>3978420</v>
      </c>
      <c r="K299" s="35">
        <v>-99300</v>
      </c>
      <c r="L299">
        <v>1.52</v>
      </c>
      <c r="M299">
        <v>0.37</v>
      </c>
      <c r="N299">
        <v>0.9</v>
      </c>
      <c r="O299">
        <v>0.82</v>
      </c>
      <c r="P299">
        <v>0.96</v>
      </c>
      <c r="Q299">
        <v>1</v>
      </c>
      <c r="R299" s="23">
        <v>0.94399999999999995</v>
      </c>
      <c r="S299" s="23">
        <v>0.97599999999999998</v>
      </c>
      <c r="T299" s="23">
        <v>1.0159</v>
      </c>
      <c r="U299" s="23">
        <v>1.0146500000000001</v>
      </c>
      <c r="V299" s="23">
        <v>0.9475370649</v>
      </c>
      <c r="W299" s="23">
        <v>0.97200986310000004</v>
      </c>
      <c r="X299" s="23">
        <v>0.99203910930000005</v>
      </c>
      <c r="Y299" s="23">
        <v>0.93276576079999995</v>
      </c>
      <c r="Z299" s="24" t="s">
        <v>558</v>
      </c>
      <c r="AA299" s="23" t="s">
        <v>480</v>
      </c>
      <c r="AB299" s="23" t="s">
        <v>480</v>
      </c>
      <c r="AC299" s="23">
        <v>45.863966418399997</v>
      </c>
      <c r="AD299" s="24" t="s">
        <v>552</v>
      </c>
      <c r="AE299" s="24">
        <v>-1.1239689400000001E-2</v>
      </c>
      <c r="AF299" s="25">
        <v>4.0800000000000003E-2</v>
      </c>
      <c r="AG299" t="s">
        <v>552</v>
      </c>
      <c r="AH299" s="23">
        <v>-70.476190476200003</v>
      </c>
      <c r="AI299" s="23">
        <v>20</v>
      </c>
      <c r="AJ299" s="22">
        <v>-70</v>
      </c>
      <c r="AK299" s="26">
        <v>7872800</v>
      </c>
      <c r="AL299" s="26">
        <v>6801333</v>
      </c>
      <c r="AM299" s="26">
        <v>6657950</v>
      </c>
      <c r="AN299" s="30">
        <v>6203572</v>
      </c>
      <c r="AO299" s="30">
        <v>5574668.6666666605</v>
      </c>
      <c r="AP299" s="30">
        <v>5665070.5</v>
      </c>
      <c r="AQ299" s="24" t="s">
        <v>555</v>
      </c>
      <c r="AR299" s="24" t="s">
        <v>555</v>
      </c>
      <c r="AS299" s="24" t="s">
        <v>555</v>
      </c>
      <c r="AT299" s="28">
        <v>-5.0999999999999997E-2</v>
      </c>
      <c r="AU299" s="27">
        <v>3.3300000000000003E-2</v>
      </c>
      <c r="AV299" s="33">
        <v>0</v>
      </c>
      <c r="AW299" s="30">
        <v>-1299910</v>
      </c>
      <c r="AX299" s="30">
        <v>-219910</v>
      </c>
      <c r="AY299" s="30">
        <v>-542450</v>
      </c>
      <c r="AZ299" s="30">
        <v>-1221740</v>
      </c>
      <c r="BA299" s="29">
        <v>20557489.999200001</v>
      </c>
      <c r="BB299">
        <v>0.1</v>
      </c>
      <c r="BC299" s="25">
        <v>-0.16669999999999999</v>
      </c>
      <c r="BD299">
        <v>9.3000000000000007</v>
      </c>
      <c r="BE299">
        <v>0</v>
      </c>
      <c r="BF299">
        <v>0.44075829379999998</v>
      </c>
      <c r="BG299">
        <v>0</v>
      </c>
    </row>
    <row r="300" spans="1:59" x14ac:dyDescent="0.35">
      <c r="A300" t="s">
        <v>495</v>
      </c>
      <c r="B300" s="18">
        <v>3.8</v>
      </c>
      <c r="C300" s="18">
        <v>-7.0000000000000007E-2</v>
      </c>
      <c r="D300" s="19">
        <v>-1.8100000000000002E-2</v>
      </c>
      <c r="E300" s="31">
        <v>3.87</v>
      </c>
      <c r="F300" s="18">
        <v>3.69</v>
      </c>
      <c r="G300" s="31">
        <v>3.87</v>
      </c>
      <c r="H300">
        <v>3.87</v>
      </c>
      <c r="I300" s="16">
        <v>1116000</v>
      </c>
      <c r="J300" s="16">
        <v>4209740</v>
      </c>
      <c r="K300" s="35">
        <v>-1297480</v>
      </c>
      <c r="L300">
        <v>10.84</v>
      </c>
      <c r="M300">
        <v>3.1</v>
      </c>
      <c r="N300">
        <v>3.5</v>
      </c>
      <c r="O300">
        <v>3.37</v>
      </c>
      <c r="P300">
        <v>4.0199999999999996</v>
      </c>
      <c r="Q300">
        <v>4.7</v>
      </c>
      <c r="R300" s="23">
        <v>4.1405000000000003</v>
      </c>
      <c r="S300" s="23">
        <v>4.6167999999999996</v>
      </c>
      <c r="T300" s="23">
        <v>4.7721</v>
      </c>
      <c r="U300" s="23">
        <v>6.0930499999999999</v>
      </c>
      <c r="V300" s="23">
        <v>4.1095651384999998</v>
      </c>
      <c r="W300" s="23">
        <v>4.4414398306000002</v>
      </c>
      <c r="X300" s="23">
        <v>4.9236349338999998</v>
      </c>
      <c r="Y300" s="23">
        <v>6.0809009588</v>
      </c>
      <c r="Z300" s="23" t="s">
        <v>480</v>
      </c>
      <c r="AA300" s="23" t="s">
        <v>480</v>
      </c>
      <c r="AB300" s="24" t="s">
        <v>558</v>
      </c>
      <c r="AC300" s="23">
        <v>38.291929825700002</v>
      </c>
      <c r="AD300" s="24" t="s">
        <v>552</v>
      </c>
      <c r="AE300" s="24">
        <v>-0.2322275006</v>
      </c>
      <c r="AF300" s="25">
        <v>5.9799999999999999E-2</v>
      </c>
      <c r="AG300" t="s">
        <v>482</v>
      </c>
      <c r="AH300" s="23">
        <v>-87.8859857482</v>
      </c>
      <c r="AI300" s="24">
        <v>34.003343684100003</v>
      </c>
      <c r="AJ300" s="23">
        <v>-70.297029703000007</v>
      </c>
      <c r="AK300" s="26">
        <v>1733800</v>
      </c>
      <c r="AL300" s="26">
        <v>1568800</v>
      </c>
      <c r="AM300" s="26">
        <v>1524800</v>
      </c>
      <c r="AN300" s="30">
        <v>6141130</v>
      </c>
      <c r="AO300" s="30">
        <v>5839446</v>
      </c>
      <c r="AP300" s="30">
        <v>5969873.5</v>
      </c>
      <c r="AQ300" s="23" t="s">
        <v>564</v>
      </c>
      <c r="AR300" s="24" t="s">
        <v>555</v>
      </c>
      <c r="AS300" s="24" t="s">
        <v>555</v>
      </c>
      <c r="AT300" s="28">
        <v>-0.31780000000000003</v>
      </c>
      <c r="AU300" s="28">
        <v>-0.1244</v>
      </c>
      <c r="AV300" s="27">
        <v>8.5699999999999998E-2</v>
      </c>
      <c r="AW300" s="30">
        <v>-15696980</v>
      </c>
      <c r="AX300" s="30">
        <v>-24864060</v>
      </c>
      <c r="AY300" s="30">
        <v>-22668241</v>
      </c>
      <c r="AZ300" s="30">
        <v>-22797794</v>
      </c>
      <c r="BA300" s="30">
        <v>-1068617308</v>
      </c>
      <c r="BB300">
        <v>0.14000000000000001</v>
      </c>
      <c r="BC300" s="25">
        <v>-6.6699999999999995E-2</v>
      </c>
      <c r="BD300">
        <v>27.142857142899999</v>
      </c>
      <c r="BE300">
        <v>0</v>
      </c>
      <c r="BF300">
        <v>2.0212765956999998</v>
      </c>
      <c r="BG300">
        <v>0</v>
      </c>
    </row>
    <row r="301" spans="1:59" x14ac:dyDescent="0.35">
      <c r="A301" t="s">
        <v>427</v>
      </c>
      <c r="B301" s="18">
        <v>0.187</v>
      </c>
      <c r="C301" s="18">
        <v>-5.0000000000000001E-3</v>
      </c>
      <c r="D301" s="19">
        <v>-2.5999999999999999E-2</v>
      </c>
      <c r="E301" s="18">
        <v>0.19</v>
      </c>
      <c r="F301" s="18">
        <v>0.187</v>
      </c>
      <c r="G301" s="31">
        <v>0.192</v>
      </c>
      <c r="H301">
        <v>0.192</v>
      </c>
      <c r="I301" s="16">
        <v>2090000</v>
      </c>
      <c r="J301" s="16">
        <v>396050</v>
      </c>
      <c r="K301" s="31">
        <v>0</v>
      </c>
      <c r="L301">
        <v>0.29499999999999998</v>
      </c>
      <c r="M301">
        <v>0.185</v>
      </c>
      <c r="N301">
        <v>0.185</v>
      </c>
      <c r="O301">
        <v>0.185</v>
      </c>
      <c r="P301">
        <v>0.192</v>
      </c>
      <c r="Q301">
        <v>0.224</v>
      </c>
      <c r="R301" s="23">
        <v>0.19495000000000001</v>
      </c>
      <c r="S301" s="23">
        <v>0.19416</v>
      </c>
      <c r="T301" s="23">
        <v>0.20638000000000001</v>
      </c>
      <c r="U301" s="23">
        <v>0.22761000000000001</v>
      </c>
      <c r="V301" s="23">
        <v>0.1930612964</v>
      </c>
      <c r="W301" s="23">
        <v>0.19718019710000001</v>
      </c>
      <c r="X301" s="23">
        <v>0.2067048262</v>
      </c>
      <c r="Y301" s="23">
        <v>0.2232465374</v>
      </c>
      <c r="Z301" s="23" t="s">
        <v>480</v>
      </c>
      <c r="AA301" s="24" t="s">
        <v>558</v>
      </c>
      <c r="AB301" s="23" t="s">
        <v>480</v>
      </c>
      <c r="AC301" s="23">
        <v>43.162115089899999</v>
      </c>
      <c r="AD301" s="24" t="s">
        <v>552</v>
      </c>
      <c r="AE301" s="24">
        <v>-1.2422290999999999E-3</v>
      </c>
      <c r="AF301" s="25">
        <v>3.2099999999999997E-2</v>
      </c>
      <c r="AG301" t="s">
        <v>552</v>
      </c>
      <c r="AH301" s="23">
        <v>-76.403588347899998</v>
      </c>
      <c r="AI301" s="24">
        <v>0</v>
      </c>
      <c r="AJ301" s="23">
        <v>-100</v>
      </c>
      <c r="AK301" s="36">
        <v>431000</v>
      </c>
      <c r="AL301" s="36">
        <v>392667</v>
      </c>
      <c r="AM301" s="36">
        <v>512000</v>
      </c>
      <c r="AN301" s="29">
        <v>73734</v>
      </c>
      <c r="AO301" s="29">
        <v>69934.666666666701</v>
      </c>
      <c r="AP301" s="29">
        <v>97973.5</v>
      </c>
      <c r="AQ301" s="24" t="s">
        <v>555</v>
      </c>
      <c r="AR301" s="23" t="s">
        <v>571</v>
      </c>
      <c r="AS301" s="24" t="s">
        <v>555</v>
      </c>
      <c r="AT301" s="28">
        <v>-9.2200000000000004E-2</v>
      </c>
      <c r="AU301" s="28">
        <v>-0.15</v>
      </c>
      <c r="AV301" s="28">
        <v>-1.5800000000000002E-2</v>
      </c>
      <c r="AW301" s="24">
        <v>0</v>
      </c>
      <c r="AX301" s="24">
        <v>0</v>
      </c>
      <c r="AY301" s="29">
        <v>34940</v>
      </c>
      <c r="AZ301" s="29">
        <v>450130</v>
      </c>
      <c r="BA301" s="30">
        <v>-1993450.0004</v>
      </c>
      <c r="BB301">
        <v>0</v>
      </c>
      <c r="BC301" s="25">
        <v>0</v>
      </c>
      <c r="BD301">
        <v>0</v>
      </c>
      <c r="BE301">
        <v>0</v>
      </c>
      <c r="BF301">
        <v>0</v>
      </c>
      <c r="BG30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FILTER</vt:lpstr>
      <vt:lpstr>Today's Data</vt:lpstr>
      <vt:lpstr>Previous Data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Bendillo</dc:creator>
  <cp:lastModifiedBy>Jeffrey Bendillo</cp:lastModifiedBy>
  <dcterms:created xsi:type="dcterms:W3CDTF">2017-02-08T05:10:55Z</dcterms:created>
  <dcterms:modified xsi:type="dcterms:W3CDTF">2018-02-24T23:43:24Z</dcterms:modified>
</cp:coreProperties>
</file>